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F:\JEGYZŐ\VASSZÉCSENY\JK 2025\JK 2025.11.26\"/>
    </mc:Choice>
  </mc:AlternateContent>
  <xr:revisionPtr revIDLastSave="0" documentId="13_ncr:1_{F20F42A4-EC0E-41BC-958F-4561645AA128}" xr6:coauthVersionLast="47" xr6:coauthVersionMax="47" xr10:uidLastSave="{00000000-0000-0000-0000-000000000000}"/>
  <bookViews>
    <workbookView xWindow="-120" yWindow="-120" windowWidth="29040" windowHeight="15720" tabRatio="900" activeTab="1" xr2:uid="{00000000-000D-0000-FFFF-FFFF00000000}"/>
  </bookViews>
  <sheets>
    <sheet name="Rovatok kiadás  mód." sheetId="16" r:id="rId1"/>
    <sheet name="Rovatok bevétel mód." sheetId="1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5" i="16" l="1"/>
  <c r="I4" i="16"/>
  <c r="I5" i="16"/>
  <c r="I6" i="16"/>
  <c r="I7" i="16"/>
  <c r="I8" i="16"/>
  <c r="I9" i="16"/>
  <c r="I10" i="16"/>
  <c r="I11" i="16"/>
  <c r="I12" i="16"/>
  <c r="I13" i="16"/>
  <c r="I14" i="16"/>
  <c r="I15" i="16"/>
  <c r="I17" i="16"/>
  <c r="I18" i="16"/>
  <c r="I19" i="16"/>
  <c r="I22" i="16"/>
  <c r="I23" i="16"/>
  <c r="I24" i="16"/>
  <c r="I25" i="16"/>
  <c r="I27" i="16"/>
  <c r="I28" i="16"/>
  <c r="I29" i="16"/>
  <c r="I30" i="16"/>
  <c r="I31" i="16"/>
  <c r="I32" i="16"/>
  <c r="I33" i="16"/>
  <c r="I35" i="16"/>
  <c r="I36" i="16"/>
  <c r="I37" i="16"/>
  <c r="I38" i="16"/>
  <c r="I39" i="16"/>
  <c r="I40" i="16"/>
  <c r="I42" i="16"/>
  <c r="I43" i="16"/>
  <c r="I45" i="16"/>
  <c r="I46" i="16"/>
  <c r="I47" i="16"/>
  <c r="I48" i="16"/>
  <c r="I49" i="16"/>
  <c r="I52" i="16"/>
  <c r="I53" i="16"/>
  <c r="I54" i="16"/>
  <c r="I55" i="16"/>
  <c r="I56" i="16"/>
  <c r="I57" i="16"/>
  <c r="I58" i="16"/>
  <c r="I59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6" i="16"/>
  <c r="I77" i="16"/>
  <c r="I78" i="16"/>
  <c r="I79" i="16"/>
  <c r="I80" i="16"/>
  <c r="I81" i="16"/>
  <c r="I82" i="16"/>
  <c r="I84" i="16"/>
  <c r="I86" i="16"/>
  <c r="I87" i="16"/>
  <c r="I89" i="16"/>
  <c r="I90" i="16"/>
  <c r="I91" i="16"/>
  <c r="I92" i="16"/>
  <c r="I93" i="16"/>
  <c r="I94" i="16"/>
  <c r="I95" i="16"/>
  <c r="I96" i="16"/>
  <c r="I97" i="16"/>
  <c r="I98" i="16"/>
  <c r="I101" i="16"/>
  <c r="I102" i="16"/>
  <c r="I103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2" i="16"/>
  <c r="I123" i="16"/>
  <c r="I124" i="16"/>
  <c r="I125" i="16"/>
  <c r="I126" i="16"/>
  <c r="I127" i="16"/>
  <c r="I128" i="16"/>
  <c r="I129" i="16"/>
  <c r="I3" i="16"/>
  <c r="I4" i="17"/>
  <c r="I5" i="17"/>
  <c r="I6" i="17"/>
  <c r="I7" i="17"/>
  <c r="I8" i="17"/>
  <c r="I9" i="17"/>
  <c r="I11" i="17"/>
  <c r="I12" i="17"/>
  <c r="I13" i="17"/>
  <c r="I14" i="17"/>
  <c r="I15" i="17"/>
  <c r="I17" i="17"/>
  <c r="I18" i="17"/>
  <c r="I19" i="17"/>
  <c r="I20" i="17"/>
  <c r="I21" i="17"/>
  <c r="I22" i="17"/>
  <c r="I23" i="17"/>
  <c r="I24" i="17"/>
  <c r="I25" i="17"/>
  <c r="I26" i="17"/>
  <c r="I27" i="17"/>
  <c r="I29" i="17"/>
  <c r="I31" i="17"/>
  <c r="I32" i="17"/>
  <c r="I33" i="17"/>
  <c r="I34" i="17"/>
  <c r="I35" i="17"/>
  <c r="I36" i="17"/>
  <c r="I37" i="17"/>
  <c r="I38" i="17"/>
  <c r="I39" i="17"/>
  <c r="I40" i="17"/>
  <c r="I41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6" i="17"/>
  <c r="I57" i="17"/>
  <c r="I58" i="17"/>
  <c r="I59" i="17"/>
  <c r="I60" i="17"/>
  <c r="I62" i="17"/>
  <c r="I63" i="17"/>
  <c r="I64" i="17"/>
  <c r="I65" i="17"/>
  <c r="I66" i="17"/>
  <c r="I67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6" i="17"/>
  <c r="I87" i="17"/>
  <c r="I88" i="17"/>
  <c r="I89" i="17"/>
  <c r="I90" i="17"/>
  <c r="I91" i="17"/>
  <c r="I93" i="17"/>
  <c r="I94" i="17"/>
  <c r="I95" i="17"/>
  <c r="I96" i="17"/>
  <c r="I97" i="17"/>
  <c r="I98" i="17"/>
  <c r="I99" i="17"/>
  <c r="I100" i="17"/>
  <c r="I3" i="17"/>
  <c r="H85" i="17" l="1"/>
  <c r="H61" i="17"/>
  <c r="I61" i="17" s="1"/>
  <c r="H55" i="17"/>
  <c r="H42" i="17"/>
  <c r="I42" i="17" s="1"/>
  <c r="H28" i="17"/>
  <c r="H10" i="17"/>
  <c r="H104" i="16"/>
  <c r="I104" i="16" s="1"/>
  <c r="H88" i="16"/>
  <c r="I88" i="16" s="1"/>
  <c r="H83" i="16"/>
  <c r="I83" i="16" s="1"/>
  <c r="H74" i="16"/>
  <c r="I74" i="16" s="1"/>
  <c r="H60" i="16"/>
  <c r="I60" i="16" s="1"/>
  <c r="H50" i="16"/>
  <c r="I50" i="16" s="1"/>
  <c r="H44" i="16"/>
  <c r="I44" i="16" s="1"/>
  <c r="H34" i="16"/>
  <c r="H26" i="16"/>
  <c r="I26" i="16" s="1"/>
  <c r="H20" i="16"/>
  <c r="I20" i="16" s="1"/>
  <c r="H16" i="16"/>
  <c r="G85" i="17"/>
  <c r="G92" i="17" s="1"/>
  <c r="G101" i="17" s="1"/>
  <c r="G67" i="17"/>
  <c r="G61" i="17"/>
  <c r="G55" i="17"/>
  <c r="G48" i="17"/>
  <c r="G42" i="17"/>
  <c r="G28" i="17"/>
  <c r="G19" i="17"/>
  <c r="G10" i="17"/>
  <c r="G16" i="17" s="1"/>
  <c r="G127" i="16"/>
  <c r="G120" i="16"/>
  <c r="G111" i="16"/>
  <c r="G104" i="16"/>
  <c r="G121" i="16" s="1"/>
  <c r="G98" i="16"/>
  <c r="G88" i="16"/>
  <c r="G83" i="16"/>
  <c r="G99" i="16" s="1"/>
  <c r="G74" i="16"/>
  <c r="G60" i="16"/>
  <c r="G50" i="16"/>
  <c r="G44" i="16"/>
  <c r="G34" i="16"/>
  <c r="G41" i="16" s="1"/>
  <c r="G29" i="16"/>
  <c r="G26" i="16"/>
  <c r="G20" i="16"/>
  <c r="G16" i="16"/>
  <c r="H121" i="16" l="1"/>
  <c r="G68" i="17"/>
  <c r="G71" i="17" s="1"/>
  <c r="H16" i="17"/>
  <c r="I16" i="17" s="1"/>
  <c r="I10" i="17"/>
  <c r="H30" i="17"/>
  <c r="I30" i="17" s="1"/>
  <c r="I28" i="17"/>
  <c r="H68" i="17"/>
  <c r="I68" i="17" s="1"/>
  <c r="I55" i="17"/>
  <c r="H21" i="16"/>
  <c r="I21" i="16" s="1"/>
  <c r="I16" i="16"/>
  <c r="H92" i="17"/>
  <c r="I85" i="17"/>
  <c r="H41" i="16"/>
  <c r="H51" i="16" s="1"/>
  <c r="I51" i="16" s="1"/>
  <c r="I34" i="16"/>
  <c r="G130" i="16"/>
  <c r="H99" i="16"/>
  <c r="I99" i="16" s="1"/>
  <c r="G30" i="17"/>
  <c r="G51" i="16"/>
  <c r="G21" i="16"/>
  <c r="G49" i="17"/>
  <c r="G69" i="17"/>
  <c r="G102" i="17" s="1"/>
  <c r="E71" i="17"/>
  <c r="E70" i="17"/>
  <c r="D98" i="17"/>
  <c r="C98" i="17"/>
  <c r="D85" i="17"/>
  <c r="C85" i="17"/>
  <c r="D80" i="17"/>
  <c r="C80" i="17"/>
  <c r="D75" i="17"/>
  <c r="C75" i="17"/>
  <c r="D67" i="17"/>
  <c r="C67" i="17"/>
  <c r="D61" i="17"/>
  <c r="C61" i="17"/>
  <c r="D55" i="17"/>
  <c r="C55" i="17"/>
  <c r="D48" i="17"/>
  <c r="C48" i="17"/>
  <c r="D42" i="17"/>
  <c r="C42" i="17"/>
  <c r="D28" i="17"/>
  <c r="C28" i="17"/>
  <c r="D19" i="17"/>
  <c r="C19" i="17"/>
  <c r="D10" i="17"/>
  <c r="D16" i="17" s="1"/>
  <c r="C10" i="17"/>
  <c r="C16" i="17" s="1"/>
  <c r="D127" i="16"/>
  <c r="C127" i="16"/>
  <c r="D120" i="16"/>
  <c r="C120" i="16"/>
  <c r="D111" i="16"/>
  <c r="C111" i="16"/>
  <c r="D104" i="16"/>
  <c r="C104" i="16"/>
  <c r="D98" i="16"/>
  <c r="C98" i="16"/>
  <c r="D88" i="16"/>
  <c r="C88" i="16"/>
  <c r="D83" i="16"/>
  <c r="C83" i="16"/>
  <c r="D74" i="16"/>
  <c r="C74" i="16"/>
  <c r="D60" i="16"/>
  <c r="C60" i="16"/>
  <c r="D50" i="16"/>
  <c r="C50" i="16"/>
  <c r="D44" i="16"/>
  <c r="C44" i="16"/>
  <c r="D34" i="16"/>
  <c r="D41" i="16" s="1"/>
  <c r="C34" i="16"/>
  <c r="C41" i="16" s="1"/>
  <c r="D29" i="16"/>
  <c r="C29" i="16"/>
  <c r="D26" i="16"/>
  <c r="C26" i="16"/>
  <c r="D20" i="16"/>
  <c r="C20" i="16"/>
  <c r="D16" i="16"/>
  <c r="C16" i="16"/>
  <c r="H69" i="17" l="1"/>
  <c r="H71" i="17"/>
  <c r="I71" i="17" s="1"/>
  <c r="I69" i="17"/>
  <c r="H101" i="17"/>
  <c r="I101" i="17" s="1"/>
  <c r="I92" i="17"/>
  <c r="H130" i="16"/>
  <c r="I130" i="16" s="1"/>
  <c r="I121" i="16"/>
  <c r="I41" i="16"/>
  <c r="H100" i="16"/>
  <c r="H75" i="16"/>
  <c r="C21" i="16"/>
  <c r="C121" i="16"/>
  <c r="C130" i="16" s="1"/>
  <c r="D121" i="16"/>
  <c r="D130" i="16" s="1"/>
  <c r="C30" i="17"/>
  <c r="C49" i="17" s="1"/>
  <c r="G75" i="16"/>
  <c r="G70" i="17" s="1"/>
  <c r="G100" i="16"/>
  <c r="G131" i="16" s="1"/>
  <c r="D30" i="17"/>
  <c r="D69" i="17" s="1"/>
  <c r="C99" i="16"/>
  <c r="C51" i="16"/>
  <c r="D92" i="17"/>
  <c r="D101" i="17" s="1"/>
  <c r="C68" i="17"/>
  <c r="C92" i="17"/>
  <c r="C101" i="17" s="1"/>
  <c r="D68" i="17"/>
  <c r="D99" i="16"/>
  <c r="D21" i="16"/>
  <c r="C100" i="16"/>
  <c r="C75" i="16"/>
  <c r="D51" i="16"/>
  <c r="D100" i="16" s="1"/>
  <c r="H102" i="17" l="1"/>
  <c r="I102" i="17" s="1"/>
  <c r="D102" i="17"/>
  <c r="C102" i="17"/>
  <c r="D131" i="16"/>
  <c r="C131" i="16"/>
  <c r="C69" i="17"/>
  <c r="H70" i="17"/>
  <c r="I70" i="17" s="1"/>
  <c r="I75" i="16"/>
  <c r="H131" i="16"/>
  <c r="I100" i="16"/>
  <c r="D49" i="17"/>
  <c r="C70" i="17"/>
  <c r="D71" i="17"/>
  <c r="C71" i="17"/>
  <c r="D75" i="16"/>
  <c r="D70" i="17" l="1"/>
  <c r="I131" i="16"/>
  <c r="H133" i="16"/>
</calcChain>
</file>

<file path=xl/sharedStrings.xml><?xml version="1.0" encoding="utf-8"?>
<sst xmlns="http://schemas.openxmlformats.org/spreadsheetml/2006/main" count="469" uniqueCount="463">
  <si>
    <t>Egyéb szolgáltatások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</si>
  <si>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</si>
  <si>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</si>
  <si>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</si>
  <si>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</si>
  <si>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</si>
  <si>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</si>
  <si>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</si>
  <si>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</si>
  <si>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</si>
  <si>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</si>
  <si>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</si>
  <si>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</si>
  <si>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</si>
  <si>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</si>
  <si>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</si>
  <si>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</si>
  <si>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</si>
  <si>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</si>
  <si>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</si>
  <si>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</si>
  <si>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</si>
  <si>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</si>
  <si>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</si>
  <si>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</si>
  <si>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</si>
  <si>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</si>
  <si>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 xml:space="preserve">Foglalkoztatottak személyi juttatásai 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</si>
  <si>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</si>
  <si>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</si>
  <si>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</si>
  <si>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</si>
  <si>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</si>
  <si>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</si>
  <si>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</si>
  <si>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 xml:space="preserve">Külső személyi juttatások </t>
  </si>
  <si>
    <t>K12</t>
  </si>
  <si>
    <t xml:space="preserve">Személyi juttatások 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</si>
  <si>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</si>
  <si>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</si>
  <si>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</si>
  <si>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</si>
  <si>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</si>
  <si>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</si>
  <si>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</si>
  <si>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</si>
  <si>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 xml:space="preserve">Készletbeszerzés </t>
  </si>
  <si>
    <t>K31</t>
  </si>
  <si>
    <t>Informatikai szolgáltatások igénybevétele</t>
  </si>
  <si>
    <t>K321</t>
  </si>
  <si>
    <t>Egyéb kommunikációs szolgáltatások</t>
  </si>
  <si>
    <t>K322</t>
  </si>
  <si>
    <t xml:space="preserve">Kommunikációs szolgáltatások 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</si>
  <si>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</si>
  <si>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</si>
  <si>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</si>
  <si>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</si>
  <si>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</si>
  <si>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</si>
  <si>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</si>
  <si>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</si>
  <si>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</si>
  <si>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</si>
  <si>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</si>
  <si>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>K336</t>
  </si>
  <si>
    <t>K337</t>
  </si>
  <si>
    <t xml:space="preserve">Szolgáltatási kiadások </t>
  </si>
  <si>
    <t>K33</t>
  </si>
  <si>
    <t>Kiküldetések kiadásai</t>
  </si>
  <si>
    <t>K341</t>
  </si>
  <si>
    <t>Reklám- és propagandakiadások</t>
  </si>
  <si>
    <t>K342</t>
  </si>
  <si>
    <t xml:space="preserve">Kiküldetések, reklám- és propagandakiadások </t>
  </si>
  <si>
    <t>K34</t>
  </si>
  <si>
    <t>Működési célú előzetesen felszámított általános forgalmi adó</t>
  </si>
  <si>
    <t>K351</t>
  </si>
  <si>
    <t>K352</t>
  </si>
  <si>
    <t>K353</t>
  </si>
  <si>
    <t>Egyéb pénzügyi műveletek kiadásai</t>
  </si>
  <si>
    <t>K354</t>
  </si>
  <si>
    <t>Egyéb dologi kiadások</t>
  </si>
  <si>
    <t>K355</t>
  </si>
  <si>
    <t xml:space="preserve">Különféle befizetések és egyéb dologi kiadások </t>
  </si>
  <si>
    <t>K35</t>
  </si>
  <si>
    <t xml:space="preserve">Dologi kiadások 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</si>
  <si>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</si>
  <si>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</si>
  <si>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</si>
  <si>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</si>
  <si>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</si>
  <si>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</si>
  <si>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</si>
  <si>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</si>
  <si>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</si>
  <si>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</si>
  <si>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</si>
  <si>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</si>
  <si>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</si>
  <si>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</si>
  <si>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</si>
  <si>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</si>
  <si>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</si>
  <si>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 xml:space="preserve">Ellátottak pénzbeli juttatásai </t>
  </si>
  <si>
    <t>K4</t>
  </si>
  <si>
    <t>Nemzetközi kötelezettségek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</si>
  <si>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</si>
  <si>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</si>
  <si>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</si>
  <si>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</si>
  <si>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</si>
  <si>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</si>
  <si>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</si>
  <si>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</si>
  <si>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</si>
  <si>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</si>
  <si>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</si>
  <si>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</si>
  <si>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</si>
  <si>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</si>
  <si>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</si>
  <si>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</si>
  <si>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</si>
  <si>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</si>
  <si>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</si>
  <si>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K511</t>
  </si>
  <si>
    <t>Egyéb működési célú támogatások államháztartáson kívülre</t>
  </si>
  <si>
    <t>K512</t>
  </si>
  <si>
    <t>Tartalékok</t>
  </si>
  <si>
    <t>K513</t>
  </si>
  <si>
    <t xml:space="preserve">Egyéb működési célú kiadások 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</si>
  <si>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</si>
  <si>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</si>
  <si>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</si>
  <si>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</si>
  <si>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</si>
  <si>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</si>
  <si>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</si>
  <si>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</si>
  <si>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</si>
  <si>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</si>
  <si>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</si>
  <si>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</si>
  <si>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</si>
  <si>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</si>
  <si>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</si>
  <si>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 xml:space="preserve">Beruházások </t>
  </si>
  <si>
    <t>K6</t>
  </si>
  <si>
    <t>Ingatlanok felújítása</t>
  </si>
  <si>
    <t>K71</t>
  </si>
  <si>
    <t>Informatikai eszközök felújítása</t>
  </si>
  <si>
    <t>K72</t>
  </si>
  <si>
    <t>K73</t>
  </si>
  <si>
    <t>Felújítási célú előzetesen felszámított általános forgalmi adó</t>
  </si>
  <si>
    <t>K74</t>
  </si>
  <si>
    <t xml:space="preserve">Felújítások 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</si>
  <si>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</si>
  <si>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</si>
  <si>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</si>
  <si>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</si>
  <si>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</si>
  <si>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</si>
  <si>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</si>
  <si>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</si>
  <si>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</si>
  <si>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</si>
  <si>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</si>
  <si>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</si>
  <si>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</si>
  <si>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</si>
  <si>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</si>
  <si>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K88</t>
  </si>
  <si>
    <t>Egyéb felhalmozási célú támogatások államháztartáson kívülre</t>
  </si>
  <si>
    <t>K89</t>
  </si>
  <si>
    <t xml:space="preserve">Egyéb felhalmozási célú kiadások </t>
  </si>
  <si>
    <t>K8</t>
  </si>
  <si>
    <t xml:space="preserve">Költségvetési kiadások </t>
  </si>
  <si>
    <t>K1-K8</t>
  </si>
  <si>
    <t>Hosszú lejáratú hitelek, kölcsönök törlesztése pénzügyi vállalkozásnak</t>
  </si>
  <si>
    <t>K9111</t>
  </si>
  <si>
    <t>Likviditási célú hitelek, kölcsönök törlesztése pénzügyi vállalkozásnak</t>
  </si>
  <si>
    <t>K9112</t>
  </si>
  <si>
    <t>K9113</t>
  </si>
  <si>
    <t xml:space="preserve">Hitel-, kölcsöntörlesztés államháztartáson kívülre </t>
  </si>
  <si>
    <t>K911</t>
  </si>
  <si>
    <t>Forgatási célú belföldi értékpapírok vásárlása</t>
  </si>
  <si>
    <t>K9121</t>
  </si>
  <si>
    <t>K9122</t>
  </si>
  <si>
    <t>Befektetési célú belföldi értékpapírok vásárlása</t>
  </si>
  <si>
    <t>K9123</t>
  </si>
  <si>
    <t>K9124</t>
  </si>
  <si>
    <t xml:space="preserve">Belföldi értékpapírok kiadásai 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</si>
  <si>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</si>
  <si>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</si>
  <si>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</si>
  <si>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</si>
  <si>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</si>
  <si>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K915</t>
  </si>
  <si>
    <t>K916</t>
  </si>
  <si>
    <t>Pénzügyi lízing kiadásai</t>
  </si>
  <si>
    <t>K917</t>
  </si>
  <si>
    <t>Központi költségvetés sajátos finanszírozási kiadásai</t>
  </si>
  <si>
    <t>K918</t>
  </si>
  <si>
    <t xml:space="preserve">Belföldi finanszírozás kiadásai 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</si>
  <si>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</si>
  <si>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</si>
  <si>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</si>
  <si>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</si>
  <si>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</si>
  <si>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Külföldi értékpapírok beváltása</t>
  </si>
  <si>
    <t>K923</t>
  </si>
  <si>
    <t>K924</t>
  </si>
  <si>
    <t xml:space="preserve">Külföldi finanszírozás kiadásai </t>
  </si>
  <si>
    <t>K92</t>
  </si>
  <si>
    <t>Adóssághoz nem kapcsolódó származékos ügyletek kiadásai</t>
  </si>
  <si>
    <t>K93</t>
  </si>
  <si>
    <t xml:space="preserve">Finanszírozási kiadások </t>
  </si>
  <si>
    <t>K9</t>
  </si>
  <si>
    <t>KIADÁSOK ÖSSZESEN (K1-9)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</si>
  <si>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</si>
  <si>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</si>
  <si>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</si>
  <si>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</si>
  <si>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kulturális feladatainak támogatása</t>
  </si>
  <si>
    <t>B114</t>
  </si>
  <si>
    <t>B115</t>
  </si>
  <si>
    <t>Elszámolásból származó bevételek</t>
  </si>
  <si>
    <t>B116</t>
  </si>
  <si>
    <t xml:space="preserve">Önkormányzatok működési támogatásai 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</si>
  <si>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</si>
  <si>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</si>
  <si>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</si>
  <si>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</si>
  <si>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</si>
  <si>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Működési célú visszatérítendő támogatások, kölcsönök visszatérülése államháztartáson belülről</t>
  </si>
  <si>
    <t>B14</t>
  </si>
  <si>
    <t>Működési célú visszatérítendő támogatások, kölcsönök igénybevétele államháztartáson belülről</t>
  </si>
  <si>
    <t>B15</t>
  </si>
  <si>
    <t>Egyéb működési célú támogatások bevételei államháztartáson belülről</t>
  </si>
  <si>
    <t>B16</t>
  </si>
  <si>
    <t>Működési célú támogatások államháztartáson belülről</t>
  </si>
  <si>
    <t>B1</t>
  </si>
  <si>
    <t>Magánszemélyek jövedelemadói</t>
  </si>
  <si>
    <t>B311</t>
  </si>
  <si>
    <t>B312</t>
  </si>
  <si>
    <t xml:space="preserve">Jövedelemadók </t>
  </si>
  <si>
    <t>B31</t>
  </si>
  <si>
    <t>Szociális hozzájárulási adó és járulékok</t>
  </si>
  <si>
    <t>B32</t>
  </si>
  <si>
    <t>Bérhez és foglalkoztatáshoz kapcsolódó adók</t>
  </si>
  <si>
    <t>B33</t>
  </si>
  <si>
    <t>B34</t>
  </si>
  <si>
    <t>B351</t>
  </si>
  <si>
    <t>B352</t>
  </si>
  <si>
    <t>B353</t>
  </si>
  <si>
    <t>Gépjárműadók</t>
  </si>
  <si>
    <t>B354</t>
  </si>
  <si>
    <t>B355</t>
  </si>
  <si>
    <t xml:space="preserve">Termékek és szolgáltatások adói </t>
  </si>
  <si>
    <t>B35</t>
  </si>
  <si>
    <t>B36</t>
  </si>
  <si>
    <t xml:space="preserve">Közhatalmi bevételek </t>
  </si>
  <si>
    <t>B3</t>
  </si>
  <si>
    <t>B401</t>
  </si>
  <si>
    <t>Szolgáltatások ellenértéke</t>
  </si>
  <si>
    <t>B402</t>
  </si>
  <si>
    <t>B403</t>
  </si>
  <si>
    <t>Tulajdonosi bevételek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</si>
  <si>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</si>
  <si>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</si>
  <si>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</si>
  <si>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</si>
  <si>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</si>
  <si>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</si>
  <si>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</si>
  <si>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</si>
  <si>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Egyéb pénzügyi műveletek bevételei</t>
  </si>
  <si>
    <t>B409</t>
  </si>
  <si>
    <t>Egyéb működési bevételek</t>
  </si>
  <si>
    <t>B410</t>
  </si>
  <si>
    <t xml:space="preserve">Működési bevételek </t>
  </si>
  <si>
    <t>B4</t>
  </si>
  <si>
    <t>Működési célú garancia- és kezességvállalásból származó megtérülések államháztartáson kívülről</t>
  </si>
  <si>
    <t>B61</t>
  </si>
  <si>
    <t>Működési célú visszatérítendő támogatások, kölcsönök visszatérülése államháztartáson kívülről</t>
  </si>
  <si>
    <t>B62</t>
  </si>
  <si>
    <t>Egyéb működési célú átvett pénzeszközök</t>
  </si>
  <si>
    <t>B65</t>
  </si>
  <si>
    <t xml:space="preserve">Működési célú átvett pénzeszközök </t>
  </si>
  <si>
    <t>B6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</si>
  <si>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</si>
  <si>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</si>
  <si>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</si>
  <si>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</si>
  <si>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Felhalmozási célú visszatérítendő támogatások, kölcsönök visszatérülése államháztartáson belülről</t>
  </si>
  <si>
    <t>B23</t>
  </si>
  <si>
    <t>Felhalmozási célú visszatérítendő támogatások, kölcsönök igénybevétele államháztartáson belülről</t>
  </si>
  <si>
    <t>B24</t>
  </si>
  <si>
    <t>Egyéb felhalmozási célú támogatások bevételei államháztartáson belülről</t>
  </si>
  <si>
    <t>B25</t>
  </si>
  <si>
    <t xml:space="preserve">Felhalmozási célú támogatások államháztartáson belülről </t>
  </si>
  <si>
    <t>B2</t>
  </si>
  <si>
    <t>Immateriális javak értékesítése</t>
  </si>
  <si>
    <t>B51</t>
  </si>
  <si>
    <t>Ingatlanok értékesítése</t>
  </si>
  <si>
    <t>B52</t>
  </si>
  <si>
    <t>Egyéb tárgyi eszközök értékesítése</t>
  </si>
  <si>
    <t>B53</t>
  </si>
  <si>
    <t>Részesedések értékesítése</t>
  </si>
  <si>
    <t>B54</t>
  </si>
  <si>
    <t>Részesedések megszűnéséhez kapcsolódó bevételek</t>
  </si>
  <si>
    <t>B55</t>
  </si>
  <si>
    <t xml:space="preserve">Felhalmozási bevételek </t>
  </si>
  <si>
    <t>B5</t>
  </si>
  <si>
    <t>Felhalmozási célú garancia- és kezességvállalásból származó megtérülések államháztartáson kívülről</t>
  </si>
  <si>
    <t>B71</t>
  </si>
  <si>
    <t>Felhalmozási célú visszatérítendő támogatások, kölcsönök visszatérülése államháztartáson kívülről</t>
  </si>
  <si>
    <t>B72</t>
  </si>
  <si>
    <t>Egyéb felhalmozási célú átvett pénzeszközök</t>
  </si>
  <si>
    <t>B73</t>
  </si>
  <si>
    <t xml:space="preserve">Felhalmozási célú átvett pénzeszközök </t>
  </si>
  <si>
    <t>B7</t>
  </si>
  <si>
    <t xml:space="preserve">Költségvetési bevételek 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</si>
  <si>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</si>
  <si>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</si>
  <si>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</si>
  <si>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</si>
  <si>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</si>
  <si>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</si>
  <si>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Forgatási célú belföldi értékpapírok beváltása, értékesítése</t>
  </si>
  <si>
    <t>B8121</t>
  </si>
  <si>
    <t>B8122</t>
  </si>
  <si>
    <t>B8123</t>
  </si>
  <si>
    <t>B8124</t>
  </si>
  <si>
    <t xml:space="preserve">Belföldi értékpapírok bevételei </t>
  </si>
  <si>
    <t>B812</t>
  </si>
  <si>
    <t>Előző év költségvetési maradványának igénybevétele MŰKÖDÉSRE</t>
  </si>
  <si>
    <t>B8131</t>
  </si>
  <si>
    <t>Előző év költségvetési maradványának igénybevétele FELHALMOZÁSRA</t>
  </si>
  <si>
    <t>Előző év vállalkozási maradványának igénybevétele MŰKÖDÉSRE</t>
  </si>
  <si>
    <t>B8132</t>
  </si>
  <si>
    <t>Előző év vállalkozási maradványának igénybevétele FELHALMOZÁSRA</t>
  </si>
  <si>
    <t xml:space="preserve">Maradvány igénybevétele 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</si>
  <si>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</si>
  <si>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</si>
  <si>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</si>
  <si>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</si>
  <si>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</si>
  <si>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</si>
  <si>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</si>
  <si>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B817</t>
  </si>
  <si>
    <t>Központi költségvetés sajátos finanszírozási bevételei</t>
  </si>
  <si>
    <t>B818</t>
  </si>
  <si>
    <t xml:space="preserve">Belföldi finanszírozás bevételei </t>
  </si>
  <si>
    <t>B81</t>
  </si>
  <si>
    <t>B821</t>
  </si>
  <si>
    <t>B822</t>
  </si>
  <si>
    <t>Külföldi értékpapírok kibocsátása</t>
  </si>
  <si>
    <t>B823</t>
  </si>
  <si>
    <t>B824</t>
  </si>
  <si>
    <t xml:space="preserve">Külföldi finanszírozás bevételei </t>
  </si>
  <si>
    <t>B82</t>
  </si>
  <si>
    <t>Adóssághoz nem kapcsolódó származékos ügyletek bevételei</t>
  </si>
  <si>
    <t>B83</t>
  </si>
  <si>
    <t xml:space="preserve">Finanszírozási bevételek </t>
  </si>
  <si>
    <t>B8</t>
  </si>
  <si>
    <t>BEVÉTELEK ÖSSZESEN (B1-8)</t>
  </si>
  <si>
    <t>B1132</t>
  </si>
  <si>
    <t>B1131</t>
  </si>
  <si>
    <t>Települési önkormányzatok egyes szociális és gyermekjóléti feladatainak támogatása</t>
  </si>
  <si>
    <t>Települési önkormányzatok gyermekétkeztetési feladatainak támogatása</t>
  </si>
  <si>
    <t>Működési célú költségvetési támogatások és kiegészítő támogatások</t>
  </si>
  <si>
    <t>Társaságok jövedelemadói</t>
  </si>
  <si>
    <t>Vagyoni típusú adók</t>
  </si>
  <si>
    <t>Értékesítési és forgalmi adók</t>
  </si>
  <si>
    <t>Fogyasztási adók</t>
  </si>
  <si>
    <t>Pénzügyi monopóliumok nyereségét terhelő adók</t>
  </si>
  <si>
    <t>Egyéb áruhasználati és szolgáltatási adók</t>
  </si>
  <si>
    <t>Egyéb közhatalmi bevételek</t>
  </si>
  <si>
    <t>Készletértékesítés ellenértéke</t>
  </si>
  <si>
    <t>Közvetített szolgáltatások ellenértéke</t>
  </si>
  <si>
    <t>Kamatbevételek és más nyereségjellegű bevételek </t>
  </si>
  <si>
    <t>Biztosító által fizetett kártérítés</t>
  </si>
  <si>
    <t>B411</t>
  </si>
  <si>
    <t>Működési célú visszatérítendő támogatások, kölcsönök visszatérülése az Európai Uniótól</t>
  </si>
  <si>
    <t>Működési célú visszatérítendő támogatások, kölcsönök visszatérülése kormányoktól és más nemzetközi szervezetektől</t>
  </si>
  <si>
    <t>B63</t>
  </si>
  <si>
    <t>B64</t>
  </si>
  <si>
    <t>Működési bevételek összesen</t>
  </si>
  <si>
    <t>Felhalmozási célú visszatérítendő támogatások, kölcsönök visszatérülése Európai Uniótól</t>
  </si>
  <si>
    <t>Felhalmozási célú visszatérítendő támogatások, kölcsönök visszatérülése kormányoktól és más nemzetközi szervezetektől</t>
  </si>
  <si>
    <t>B74</t>
  </si>
  <si>
    <t>B75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</si>
  <si>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</si>
  <si>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</si>
  <si>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</si>
  <si>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Hosszú lejáratú hitelek, kölcsönök felvétele pénzügyi vállalkozástól</t>
  </si>
  <si>
    <t>Rövid lejáratú hitelek, kölcsönök felvétele pénzügyi vállalkozástól</t>
  </si>
  <si>
    <t>Éven belüli lejáratú belföldi értékpapírok kibocsátása</t>
  </si>
  <si>
    <t>Befektetési célú belföldi értékpapírok beváltása, értékesítése</t>
  </si>
  <si>
    <t>Éven túli lejáratú belföldi értékpapírok kibocsátása</t>
  </si>
  <si>
    <t>Lekötött bankbetétek megszüntetése</t>
  </si>
  <si>
    <t>Tulajdonosi kölcsönök bevételei</t>
  </si>
  <si>
    <t>B819</t>
  </si>
  <si>
    <t>Forgatási célú külföldi értékpapírok beváltása, értékesítése</t>
  </si>
  <si>
    <t>Befektetési célú külföldi értékpapírok beváltása értékesítése</t>
  </si>
  <si>
    <t>Hitelek, kölcsönök felvétele külföldi kormányoktól és nemzetközi szervezetektől</t>
  </si>
  <si>
    <t>Hitelek, kölcsönök felvétele külföldi pénzintézetektől</t>
  </si>
  <si>
    <t>B825</t>
  </si>
  <si>
    <t>Váltóbevételek</t>
  </si>
  <si>
    <t>B84</t>
  </si>
  <si>
    <t>Munkaadókat terhelő járulékok és szociális hozzájárulási adó</t>
  </si>
  <si>
    <t>Villamosenergia szolgáltatás díja</t>
  </si>
  <si>
    <t>K3311</t>
  </si>
  <si>
    <t>Gázenergia szolgáltatás díja</t>
  </si>
  <si>
    <t>K3312</t>
  </si>
  <si>
    <t>Távhő- és melegvíz szolgáltatás díja</t>
  </si>
  <si>
    <t>K3313</t>
  </si>
  <si>
    <t>Víz- és csatorna szolgáltatás díja</t>
  </si>
  <si>
    <t>K3314</t>
  </si>
  <si>
    <t>Szakmai tevékenységet segítő szolgáltatások</t>
  </si>
  <si>
    <t>Fizetendő általános forgalmi adó</t>
  </si>
  <si>
    <t>Kamatkiadások</t>
  </si>
  <si>
    <t>Egyéb működési célú támogatások az Európai Uniónak</t>
  </si>
  <si>
    <t>Működési kiadások összesen</t>
  </si>
  <si>
    <t>Egyéb tárgyi eszközök felújítása</t>
  </si>
  <si>
    <t>Felhalmozási kiadások összesen</t>
  </si>
  <si>
    <t>Rövid lejáratú hitelek, kölcsönök törlesztése pénzügyi vállalkozásnak</t>
  </si>
  <si>
    <t>Kincstárjegyek beváltása</t>
  </si>
  <si>
    <t>Belföldi kötvények beváltása</t>
  </si>
  <si>
    <t>K9125</t>
  </si>
  <si>
    <t>Éven túli lejáratú belföldi értékpapírok beváltása</t>
  </si>
  <si>
    <t>K9126</t>
  </si>
  <si>
    <t>Központi, irányító szervi támogatás folyósítása</t>
  </si>
  <si>
    <t>Pénzeszközök lekötött bankbetétként elhelyezése</t>
  </si>
  <si>
    <t>Hosszú lejáratú tulajdonosi kölcsönök kiadásai</t>
  </si>
  <si>
    <t>K9191</t>
  </si>
  <si>
    <t>Rövid lejáratú tulajdonosi kölcsönök kiadásai</t>
  </si>
  <si>
    <t>K9192</t>
  </si>
  <si>
    <t xml:space="preserve">Tulajdonosi kölcsönök kiadásai </t>
  </si>
  <si>
    <t>K919</t>
  </si>
  <si>
    <t>Hitelek, kölcsönök törlesztése külföldi kormányoknak és nemzetközi szervezeteknek</t>
  </si>
  <si>
    <t>Hitelek, kölcsönök törlesztése külföldi pénzintézeteknek</t>
  </si>
  <si>
    <t>K925</t>
  </si>
  <si>
    <t>Váltókiadások</t>
  </si>
  <si>
    <t>K94</t>
  </si>
  <si>
    <t>Hitel-, kölcsönfelvétel pénzügyi vállalkozástól</t>
  </si>
  <si>
    <t>Felhalmozási célú támogatások az Európai Uniónak</t>
  </si>
  <si>
    <t>Éven belüli lejáratú belföldi értékpapírok beváltása</t>
  </si>
  <si>
    <t xml:space="preserve"> Kiadások</t>
  </si>
  <si>
    <t>2024 terv</t>
  </si>
  <si>
    <t>2024 teljesítés</t>
  </si>
  <si>
    <t xml:space="preserve">Bevételek  </t>
  </si>
  <si>
    <t>Vasszécseny Község Önkormányzata - 2025. évi költségvetés terv</t>
  </si>
  <si>
    <t>2025 módosítás I.</t>
  </si>
  <si>
    <t>2025 eredeti</t>
  </si>
  <si>
    <t>Módosítás összege</t>
  </si>
  <si>
    <t>2024 eredeti</t>
  </si>
  <si>
    <t>-</t>
  </si>
  <si>
    <t>2025. évi teljesítés (2025.10.31.)</t>
  </si>
  <si>
    <t>2025 évi teljesítés (2025.10.31.)</t>
  </si>
  <si>
    <t>2025 módosítás II.</t>
  </si>
  <si>
    <t>2025 módosított ei. II.</t>
  </si>
  <si>
    <t>2025 módosított ei.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</si>
</sst>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F_t_-;\-* #,##0.00\ _F_t_-;_-* &quot;-&quot;??\ _F_t_-;_-@_-"/>
    <numFmt numFmtId="165" formatCode="\ ##########"/>
    <numFmt numFmtId="166" formatCode="_-* #,##0_-;\-* #,##0_-;_-* &quot;-&quot;??_-;_-@_-"/>
  </numFmts>
  <fonts count="9" x14ac:knownFonts="1">
    <font>
      <sz val="10"/>
      <name val="Arial CE"/>
      <family val="2"/>
      <charset val="238"/>
    </font>
    <font>
      <b/>
      <sz val="12"/>
      <color indexed="8"/>
      <name val="Bookman Old Style"/>
      <family val="1"/>
      <charset val="238"/>
    </font>
    <font>
      <sz val="10"/>
      <name val="Bookman Old Style"/>
      <family val="1"/>
      <charset val="238"/>
    </font>
    <font>
      <sz val="9"/>
      <name val="Bookman Old Style"/>
      <family val="1"/>
      <charset val="238"/>
    </font>
    <font>
      <sz val="10"/>
      <name val="Arial CE"/>
      <family val="2"/>
      <charset val="238"/>
    </font>
    <font>
      <b/>
      <sz val="12"/>
      <name val="Bookman Old Style"/>
      <family val="1"/>
      <charset val="238"/>
    </font>
    <font>
      <sz val="12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52">
    <xf numFmtId="0" fontId="0" fillId="0" borderId="0" xfId="0"/>
    <xf numFmtId="49" fontId="0" fillId="0" borderId="0" xfId="0" applyNumberFormat="1"/>
    <xf numFmtId="0" fontId="2" fillId="0" borderId="0" xfId="0" applyFont="1"/>
    <xf numFmtId="3" fontId="2" fillId="0" borderId="0" xfId="0" applyNumberFormat="1" applyFont="1"/>
    <xf numFmtId="0" fontId="3" fillId="0" borderId="0" xfId="0" applyFont="1"/>
    <xf numFmtId="0" fontId="2" fillId="0" borderId="2" xfId="0" applyFont="1" applyBorder="1"/>
    <xf numFmtId="49" fontId="5" fillId="0" borderId="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wrapText="1"/>
    </xf>
    <xf numFmtId="0" fontId="6" fillId="0" borderId="6" xfId="0" applyFont="1" applyBorder="1"/>
    <xf numFmtId="166" fontId="6" fillId="0" borderId="3" xfId="1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166" fontId="6" fillId="0" borderId="1" xfId="1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vertical="center" wrapText="1"/>
    </xf>
    <xf numFmtId="165" fontId="1" fillId="0" borderId="5" xfId="0" applyNumberFormat="1" applyFont="1" applyBorder="1" applyAlignment="1">
      <alignment vertical="center"/>
    </xf>
    <xf numFmtId="166" fontId="1" fillId="0" borderId="1" xfId="1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/>
    <xf numFmtId="166" fontId="5" fillId="0" borderId="1" xfId="1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7" fillId="0" borderId="5" xfId="0" applyFont="1" applyBorder="1" applyAlignment="1">
      <alignment wrapText="1"/>
    </xf>
    <xf numFmtId="166" fontId="6" fillId="0" borderId="5" xfId="1" applyNumberFormat="1" applyFont="1" applyFill="1" applyBorder="1" applyAlignment="1">
      <alignment horizontal="right" vertical="center"/>
    </xf>
    <xf numFmtId="166" fontId="1" fillId="0" borderId="1" xfId="1" applyNumberFormat="1" applyFont="1" applyFill="1" applyBorder="1" applyAlignment="1">
      <alignment horizontal="right" vertical="center" wrapText="1"/>
    </xf>
    <xf numFmtId="0" fontId="1" fillId="0" borderId="5" xfId="0" applyFont="1" applyBorder="1" applyAlignment="1">
      <alignment wrapText="1"/>
    </xf>
    <xf numFmtId="0" fontId="1" fillId="0" borderId="5" xfId="0" applyFont="1" applyBorder="1"/>
    <xf numFmtId="0" fontId="5" fillId="0" borderId="5" xfId="0" applyFont="1" applyBorder="1" applyAlignment="1">
      <alignment horizontal="center" vertical="center" wrapText="1"/>
    </xf>
    <xf numFmtId="166" fontId="6" fillId="0" borderId="6" xfId="1" applyNumberFormat="1" applyFont="1" applyFill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166" fontId="5" fillId="0" borderId="5" xfId="1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166" fontId="1" fillId="0" borderId="5" xfId="1" applyNumberFormat="1" applyFont="1" applyFill="1" applyBorder="1" applyAlignment="1">
      <alignment horizontal="right" vertical="center"/>
    </xf>
    <xf numFmtId="166" fontId="1" fillId="0" borderId="5" xfId="1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 wrapText="1"/>
    </xf>
    <xf numFmtId="166" fontId="8" fillId="0" borderId="5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right" vertical="center" wrapText="1"/>
    </xf>
    <xf numFmtId="166" fontId="6" fillId="0" borderId="7" xfId="1" applyNumberFormat="1" applyFont="1" applyFill="1" applyBorder="1" applyAlignment="1">
      <alignment horizontal="right" vertical="center"/>
    </xf>
    <xf numFmtId="3" fontId="5" fillId="0" borderId="7" xfId="0" applyNumberFormat="1" applyFont="1" applyBorder="1" applyAlignment="1">
      <alignment horizontal="center" vertical="center" wrapText="1"/>
    </xf>
    <xf numFmtId="166" fontId="6" fillId="0" borderId="8" xfId="1" applyNumberFormat="1" applyFont="1" applyFill="1" applyBorder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right" vertical="center" wrapText="1"/>
    </xf>
    <xf numFmtId="166" fontId="2" fillId="0" borderId="0" xfId="0" applyNumberFormat="1" applyFont="1"/>
    <xf numFmtId="49" fontId="5" fillId="0" borderId="5" xfId="0" applyNumberFormat="1" applyFont="1" applyBorder="1" applyAlignment="1">
      <alignment horizontal="center" vertical="center" wrapText="1"/>
    </xf>
    <xf numFmtId="166" fontId="5" fillId="0" borderId="5" xfId="1" applyNumberFormat="1" applyFont="1" applyFill="1" applyBorder="1" applyAlignment="1">
      <alignment horizontal="right" vertical="center" wrapText="1"/>
    </xf>
    <xf numFmtId="166" fontId="6" fillId="0" borderId="1" xfId="1" applyNumberFormat="1" applyFont="1" applyFill="1" applyBorder="1" applyAlignment="1">
      <alignment horizontal="right" vertical="center" wrapText="1"/>
    </xf>
    <xf numFmtId="166" fontId="6" fillId="0" borderId="5" xfId="1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3">
    <cellStyle name="Ezres" xfId="1" builtinId="3"/>
    <cellStyle name="Ezres 2" xfId="2" xr:uid="{00000000-0005-0000-0000-000001000000}"/>
    <cellStyle name="Normál" xfId="0" builtinId="0"/>
  </cellStyles>
  <dxfs count="0"/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C067B-7FD6-4801-B91A-AFDD90AEEC1F}">
  <sheetPr>
    <tabColor rgb="FFFF0000"/>
    <pageSetUpPr fitToPage="1"/>
  </sheetPr>
  <dimension ref="A1:J133"/>
  <sheetViews>
    <sheetView zoomScaleNormal="100" workbookViewId="0">
      <pane ySplit="2" topLeftCell="A39" activePane="bottomLeft" state="frozen"/>
      <selection pane="bottomLeft" activeCell="A52" sqref="A52:XFD58"/>
    </sheetView>
  </sheetViews>
  <sheetFormatPr defaultRowHeight="15" x14ac:dyDescent="0.3"/>
  <cols>
    <col min="1" max="1" width="66" style="2" customWidth="1"/>
    <col min="2" max="2" width="10.85546875" style="2" bestFit="1" customWidth="1"/>
    <col min="3" max="3" width="22.7109375" style="2" hidden="1" customWidth="1"/>
    <col min="4" max="4" width="18.85546875" style="2" hidden="1" customWidth="1"/>
    <col min="5" max="5" width="18.85546875" style="2" bestFit="1" customWidth="1"/>
    <col min="6" max="6" width="18.85546875" style="2" customWidth="1"/>
    <col min="7" max="8" width="18.85546875" style="2" bestFit="1" customWidth="1"/>
    <col min="9" max="9" width="16" style="3" hidden="1" customWidth="1"/>
  </cols>
  <sheetData>
    <row r="1" spans="1:10" ht="15" customHeight="1" x14ac:dyDescent="0.25">
      <c r="A1" s="49" t="s">
        <v>452</v>
      </c>
      <c r="B1" s="49"/>
      <c r="C1" s="49"/>
      <c r="D1" s="49"/>
      <c r="E1" s="49"/>
      <c r="F1" s="49"/>
      <c r="G1" s="49"/>
      <c r="H1" s="49"/>
      <c r="I1" s="49"/>
    </row>
    <row r="2" spans="1:10" s="1" customFormat="1" ht="47.25" x14ac:dyDescent="0.2">
      <c r="A2" s="50" t="s">
        <v>448</v>
      </c>
      <c r="B2" s="50"/>
      <c r="C2" s="6" t="s">
        <v>449</v>
      </c>
      <c r="D2" s="6" t="s">
        <v>450</v>
      </c>
      <c r="E2" s="6" t="s">
        <v>454</v>
      </c>
      <c r="F2" s="6" t="s">
        <v>462</v>
      </c>
      <c r="G2" s="6" t="s">
        <v>459</v>
      </c>
      <c r="H2" s="45" t="s">
        <v>461</v>
      </c>
      <c r="I2" s="42" t="s">
        <v>455</v>
      </c>
    </row>
    <row r="3" spans="1:10" s="4" customFormat="1" ht="16.5" x14ac:dyDescent="0.3">
      <c r="A3" s="7" t="s">
        <v>1</v>
      </c>
      <c r="B3" s="8" t="s">
        <v>2</v>
      </c>
      <c r="C3" s="9">
        <v>20221680</v>
      </c>
      <c r="D3" s="9">
        <v>24011112</v>
      </c>
      <c r="E3" s="9">
        <v>26784400</v>
      </c>
      <c r="F3" s="9">
        <v>26784400</v>
      </c>
      <c r="G3" s="9">
        <v>20859359</v>
      </c>
      <c r="H3" s="28">
        <v>26774711</v>
      </c>
      <c r="I3" s="39">
        <f>H3-F3</f>
        <v>-9689</v>
      </c>
      <c r="J3" s="2"/>
    </row>
    <row r="4" spans="1:10" s="4" customFormat="1" ht="16.5" x14ac:dyDescent="0.3">
      <c r="A4" s="10" t="s">
        <v>3</v>
      </c>
      <c r="B4" s="11" t="s">
        <v>4</v>
      </c>
      <c r="C4" s="12"/>
      <c r="D4" s="12">
        <v>300752</v>
      </c>
      <c r="E4" s="12">
        <v>0</v>
      </c>
      <c r="F4" s="12">
        <v>0</v>
      </c>
      <c r="G4" s="12">
        <v>50000</v>
      </c>
      <c r="H4" s="23">
        <v>50000</v>
      </c>
      <c r="I4" s="39">
        <f t="shared" ref="I4:I67" si="0">H4-F4</f>
        <v>50000</v>
      </c>
      <c r="J4" s="2"/>
    </row>
    <row r="5" spans="1:10" s="4" customFormat="1" ht="16.5" x14ac:dyDescent="0.3">
      <c r="A5" s="10" t="s">
        <v>5</v>
      </c>
      <c r="B5" s="11" t="s">
        <v>6</v>
      </c>
      <c r="C5" s="12"/>
      <c r="D5" s="12"/>
      <c r="E5" s="12">
        <v>0</v>
      </c>
      <c r="F5" s="12">
        <v>0</v>
      </c>
      <c r="G5" s="12">
        <v>0</v>
      </c>
      <c r="H5" s="23">
        <v>0</v>
      </c>
      <c r="I5" s="39">
        <f t="shared" si="0"/>
        <v>0</v>
      </c>
      <c r="J5" s="2"/>
    </row>
    <row r="6" spans="1:10" s="4" customFormat="1" ht="21" customHeight="1" x14ac:dyDescent="0.3">
      <c r="A6" s="10" t="s">
        <v>7</v>
      </c>
      <c r="B6" s="11" t="s">
        <v>8</v>
      </c>
      <c r="C6" s="12"/>
      <c r="D6" s="12"/>
      <c r="E6" s="12">
        <v>0</v>
      </c>
      <c r="F6" s="12">
        <v>0</v>
      </c>
      <c r="G6" s="12">
        <v>0</v>
      </c>
      <c r="H6" s="23">
        <v>0</v>
      </c>
      <c r="I6" s="39">
        <f t="shared" si="0"/>
        <v>0</v>
      </c>
      <c r="J6" s="2"/>
    </row>
    <row r="7" spans="1:10" s="4" customFormat="1" ht="16.5" x14ac:dyDescent="0.3">
      <c r="A7" s="10" t="s">
        <v>9</v>
      </c>
      <c r="B7" s="11" t="s">
        <v>10</v>
      </c>
      <c r="C7" s="12"/>
      <c r="D7" s="12"/>
      <c r="E7" s="12">
        <v>0</v>
      </c>
      <c r="F7" s="12">
        <v>0</v>
      </c>
      <c r="G7" s="12">
        <v>0</v>
      </c>
      <c r="H7" s="23">
        <v>0</v>
      </c>
      <c r="I7" s="39">
        <f t="shared" si="0"/>
        <v>0</v>
      </c>
      <c r="J7" s="2"/>
    </row>
    <row r="8" spans="1:10" s="4" customFormat="1" ht="16.5" x14ac:dyDescent="0.3">
      <c r="A8" s="10" t="s">
        <v>11</v>
      </c>
      <c r="B8" s="11" t="s">
        <v>12</v>
      </c>
      <c r="C8" s="12"/>
      <c r="D8" s="12"/>
      <c r="E8" s="12">
        <v>0</v>
      </c>
      <c r="F8" s="12">
        <v>0</v>
      </c>
      <c r="G8" s="12">
        <v>0</v>
      </c>
      <c r="H8" s="23">
        <v>0</v>
      </c>
      <c r="I8" s="39">
        <f t="shared" si="0"/>
        <v>0</v>
      </c>
      <c r="J8" s="2"/>
    </row>
    <row r="9" spans="1:10" s="4" customFormat="1" ht="16.5" x14ac:dyDescent="0.3">
      <c r="A9" s="10" t="s">
        <v>13</v>
      </c>
      <c r="B9" s="11" t="s">
        <v>14</v>
      </c>
      <c r="C9" s="12">
        <v>703125</v>
      </c>
      <c r="D9" s="12">
        <v>664063</v>
      </c>
      <c r="E9" s="12">
        <v>705625</v>
      </c>
      <c r="F9" s="12">
        <v>705625</v>
      </c>
      <c r="G9" s="12">
        <v>715314</v>
      </c>
      <c r="H9" s="23">
        <v>715314</v>
      </c>
      <c r="I9" s="39">
        <f t="shared" si="0"/>
        <v>9689</v>
      </c>
      <c r="J9" s="2"/>
    </row>
    <row r="10" spans="1:10" s="4" customFormat="1" ht="16.5" x14ac:dyDescent="0.3">
      <c r="A10" s="10" t="s">
        <v>15</v>
      </c>
      <c r="B10" s="11" t="s">
        <v>16</v>
      </c>
      <c r="C10" s="12"/>
      <c r="D10" s="12"/>
      <c r="E10" s="12">
        <v>0</v>
      </c>
      <c r="F10" s="12">
        <v>0</v>
      </c>
      <c r="G10" s="12">
        <v>0</v>
      </c>
      <c r="H10" s="23">
        <v>0</v>
      </c>
      <c r="I10" s="39">
        <f t="shared" si="0"/>
        <v>0</v>
      </c>
      <c r="J10" s="2"/>
    </row>
    <row r="11" spans="1:10" s="4" customFormat="1" ht="16.5" x14ac:dyDescent="0.3">
      <c r="A11" s="10" t="s">
        <v>17</v>
      </c>
      <c r="B11" s="11" t="s">
        <v>18</v>
      </c>
      <c r="C11" s="12">
        <v>48000</v>
      </c>
      <c r="D11" s="12">
        <v>32670</v>
      </c>
      <c r="E11" s="12">
        <v>100000</v>
      </c>
      <c r="F11" s="12">
        <v>100000</v>
      </c>
      <c r="G11" s="12">
        <v>0</v>
      </c>
      <c r="H11" s="23">
        <v>100000</v>
      </c>
      <c r="I11" s="39">
        <f t="shared" si="0"/>
        <v>0</v>
      </c>
      <c r="J11" s="2"/>
    </row>
    <row r="12" spans="1:10" s="4" customFormat="1" ht="16.5" x14ac:dyDescent="0.3">
      <c r="A12" s="10" t="s">
        <v>19</v>
      </c>
      <c r="B12" s="11" t="s">
        <v>20</v>
      </c>
      <c r="C12" s="12"/>
      <c r="D12" s="12"/>
      <c r="E12" s="12">
        <v>0</v>
      </c>
      <c r="F12" s="12">
        <v>0</v>
      </c>
      <c r="G12" s="12">
        <v>0</v>
      </c>
      <c r="H12" s="23">
        <v>0</v>
      </c>
      <c r="I12" s="39">
        <f t="shared" si="0"/>
        <v>0</v>
      </c>
      <c r="J12" s="2"/>
    </row>
    <row r="13" spans="1:10" s="4" customFormat="1" ht="16.5" x14ac:dyDescent="0.3">
      <c r="A13" s="10" t="s">
        <v>21</v>
      </c>
      <c r="B13" s="11" t="s">
        <v>22</v>
      </c>
      <c r="C13" s="12"/>
      <c r="D13" s="12"/>
      <c r="E13" s="12">
        <v>0</v>
      </c>
      <c r="F13" s="12">
        <v>0</v>
      </c>
      <c r="G13" s="12">
        <v>0</v>
      </c>
      <c r="H13" s="23">
        <v>0</v>
      </c>
      <c r="I13" s="39">
        <f t="shared" si="0"/>
        <v>0</v>
      </c>
      <c r="J13" s="2"/>
    </row>
    <row r="14" spans="1:10" s="4" customFormat="1" ht="16.5" x14ac:dyDescent="0.3">
      <c r="A14" s="10" t="s">
        <v>23</v>
      </c>
      <c r="B14" s="11" t="s">
        <v>24</v>
      </c>
      <c r="C14" s="12"/>
      <c r="D14" s="12"/>
      <c r="E14" s="12">
        <v>0</v>
      </c>
      <c r="F14" s="12">
        <v>0</v>
      </c>
      <c r="G14" s="12">
        <v>0</v>
      </c>
      <c r="H14" s="23">
        <v>0</v>
      </c>
      <c r="I14" s="39">
        <f t="shared" si="0"/>
        <v>0</v>
      </c>
      <c r="J14" s="2"/>
    </row>
    <row r="15" spans="1:10" s="4" customFormat="1" ht="16.5" x14ac:dyDescent="0.3">
      <c r="A15" s="10" t="s">
        <v>25</v>
      </c>
      <c r="B15" s="11" t="s">
        <v>26</v>
      </c>
      <c r="C15" s="12">
        <v>208200</v>
      </c>
      <c r="D15" s="12">
        <v>236041</v>
      </c>
      <c r="E15" s="12">
        <v>208200</v>
      </c>
      <c r="F15" s="12">
        <v>208200</v>
      </c>
      <c r="G15" s="12">
        <v>267461</v>
      </c>
      <c r="H15" s="23">
        <v>308200</v>
      </c>
      <c r="I15" s="39">
        <f t="shared" si="0"/>
        <v>100000</v>
      </c>
      <c r="J15" s="2"/>
    </row>
    <row r="16" spans="1:10" s="4" customFormat="1" ht="15.75" x14ac:dyDescent="0.3">
      <c r="A16" s="13" t="s">
        <v>27</v>
      </c>
      <c r="B16" s="14" t="s">
        <v>28</v>
      </c>
      <c r="C16" s="15">
        <f>SUM(C3:C15)</f>
        <v>21181005</v>
      </c>
      <c r="D16" s="15">
        <f>SUM(D3:D15)</f>
        <v>25244638</v>
      </c>
      <c r="E16" s="15">
        <v>27798225</v>
      </c>
      <c r="F16" s="19">
        <v>27798225</v>
      </c>
      <c r="G16" s="19">
        <f>SUM(G3:G15)</f>
        <v>21892134</v>
      </c>
      <c r="H16" s="30">
        <f>SUM(H3:H15)</f>
        <v>27948225</v>
      </c>
      <c r="I16" s="39">
        <f t="shared" si="0"/>
        <v>150000</v>
      </c>
      <c r="J16" s="2"/>
    </row>
    <row r="17" spans="1:10" s="4" customFormat="1" ht="16.5" x14ac:dyDescent="0.3">
      <c r="A17" s="10" t="s">
        <v>29</v>
      </c>
      <c r="B17" s="11" t="s">
        <v>30</v>
      </c>
      <c r="C17" s="12">
        <v>10631050</v>
      </c>
      <c r="D17" s="12">
        <v>13961138</v>
      </c>
      <c r="E17" s="12">
        <v>17054400</v>
      </c>
      <c r="F17" s="12">
        <v>17843400</v>
      </c>
      <c r="G17" s="12">
        <v>15196050</v>
      </c>
      <c r="H17" s="23">
        <v>17843400</v>
      </c>
      <c r="I17" s="39">
        <f t="shared" si="0"/>
        <v>0</v>
      </c>
      <c r="J17" s="2"/>
    </row>
    <row r="18" spans="1:10" s="4" customFormat="1" ht="32.25" x14ac:dyDescent="0.3">
      <c r="A18" s="10" t="s">
        <v>31</v>
      </c>
      <c r="B18" s="11" t="s">
        <v>32</v>
      </c>
      <c r="C18" s="12"/>
      <c r="D18" s="12"/>
      <c r="E18" s="12">
        <v>500000</v>
      </c>
      <c r="F18" s="12">
        <v>1400000</v>
      </c>
      <c r="G18" s="12">
        <v>1140296</v>
      </c>
      <c r="H18" s="23">
        <v>1500000</v>
      </c>
      <c r="I18" s="39">
        <f t="shared" si="0"/>
        <v>100000</v>
      </c>
      <c r="J18" s="2"/>
    </row>
    <row r="19" spans="1:10" s="4" customFormat="1" ht="16.5" x14ac:dyDescent="0.3">
      <c r="A19" s="10" t="s">
        <v>33</v>
      </c>
      <c r="B19" s="11" t="s">
        <v>34</v>
      </c>
      <c r="C19" s="12"/>
      <c r="D19" s="12">
        <v>448335</v>
      </c>
      <c r="E19" s="12">
        <v>950000</v>
      </c>
      <c r="F19" s="12">
        <v>950000</v>
      </c>
      <c r="G19" s="12">
        <v>244138</v>
      </c>
      <c r="H19" s="23">
        <v>950000</v>
      </c>
      <c r="I19" s="39">
        <f t="shared" si="0"/>
        <v>0</v>
      </c>
      <c r="J19" s="2"/>
    </row>
    <row r="20" spans="1:10" s="4" customFormat="1" ht="15.75" x14ac:dyDescent="0.3">
      <c r="A20" s="16" t="s">
        <v>35</v>
      </c>
      <c r="B20" s="14" t="s">
        <v>36</v>
      </c>
      <c r="C20" s="15">
        <f>SUM(C17:C19)</f>
        <v>10631050</v>
      </c>
      <c r="D20" s="15">
        <f>SUM(D17:D19)</f>
        <v>14409473</v>
      </c>
      <c r="E20" s="15">
        <v>18504400</v>
      </c>
      <c r="F20" s="19">
        <v>20193400</v>
      </c>
      <c r="G20" s="19">
        <f>SUM(G17:G19)</f>
        <v>16580484</v>
      </c>
      <c r="H20" s="30">
        <f>SUM(H17:H19)</f>
        <v>20293400</v>
      </c>
      <c r="I20" s="39">
        <f t="shared" si="0"/>
        <v>100000</v>
      </c>
      <c r="J20" s="2"/>
    </row>
    <row r="21" spans="1:10" s="4" customFormat="1" ht="15.75" x14ac:dyDescent="0.3">
      <c r="A21" s="13" t="s">
        <v>37</v>
      </c>
      <c r="B21" s="14" t="s">
        <v>38</v>
      </c>
      <c r="C21" s="15">
        <f>C16+C20</f>
        <v>31812055</v>
      </c>
      <c r="D21" s="15">
        <f>D16+D20</f>
        <v>39654111</v>
      </c>
      <c r="E21" s="15">
        <v>46302625</v>
      </c>
      <c r="F21" s="19">
        <v>47991625</v>
      </c>
      <c r="G21" s="19">
        <f>G16+G20</f>
        <v>38472618</v>
      </c>
      <c r="H21" s="30">
        <f>H16+H20</f>
        <v>48241625</v>
      </c>
      <c r="I21" s="39">
        <f t="shared" si="0"/>
        <v>250000</v>
      </c>
      <c r="J21" s="2"/>
    </row>
    <row r="22" spans="1:10" s="4" customFormat="1" ht="32.25" x14ac:dyDescent="0.3">
      <c r="A22" s="17" t="s">
        <v>410</v>
      </c>
      <c r="B22" s="18" t="s">
        <v>39</v>
      </c>
      <c r="C22" s="19">
        <v>4258233</v>
      </c>
      <c r="D22" s="19">
        <v>5026282</v>
      </c>
      <c r="E22" s="19">
        <v>6397716</v>
      </c>
      <c r="F22" s="19">
        <v>6500716</v>
      </c>
      <c r="G22" s="19">
        <v>5127310</v>
      </c>
      <c r="H22" s="30">
        <v>6500716</v>
      </c>
      <c r="I22" s="39">
        <f t="shared" si="0"/>
        <v>0</v>
      </c>
      <c r="J22" s="2"/>
    </row>
    <row r="23" spans="1:10" s="4" customFormat="1" ht="16.5" x14ac:dyDescent="0.3">
      <c r="A23" s="10" t="s">
        <v>40</v>
      </c>
      <c r="B23" s="11" t="s">
        <v>41</v>
      </c>
      <c r="C23" s="12">
        <v>210000</v>
      </c>
      <c r="D23" s="12">
        <v>668785</v>
      </c>
      <c r="E23" s="12">
        <v>950000</v>
      </c>
      <c r="F23" s="12">
        <v>950000</v>
      </c>
      <c r="G23" s="12">
        <v>233272</v>
      </c>
      <c r="H23" s="23">
        <v>950000</v>
      </c>
      <c r="I23" s="39">
        <f t="shared" si="0"/>
        <v>0</v>
      </c>
      <c r="J23" s="2"/>
    </row>
    <row r="24" spans="1:10" s="4" customFormat="1" ht="16.5" x14ac:dyDescent="0.3">
      <c r="A24" s="10" t="s">
        <v>42</v>
      </c>
      <c r="B24" s="11" t="s">
        <v>43</v>
      </c>
      <c r="C24" s="12">
        <v>9000000</v>
      </c>
      <c r="D24" s="12">
        <v>8794910</v>
      </c>
      <c r="E24" s="12">
        <v>8035000</v>
      </c>
      <c r="F24" s="12">
        <v>8535000</v>
      </c>
      <c r="G24" s="12">
        <v>5414394</v>
      </c>
      <c r="H24" s="23">
        <v>8335000</v>
      </c>
      <c r="I24" s="39">
        <f t="shared" si="0"/>
        <v>-200000</v>
      </c>
      <c r="J24" s="2"/>
    </row>
    <row r="25" spans="1:10" s="4" customFormat="1" ht="16.5" x14ac:dyDescent="0.3">
      <c r="A25" s="10" t="s">
        <v>44</v>
      </c>
      <c r="B25" s="11" t="s">
        <v>45</v>
      </c>
      <c r="C25" s="12"/>
      <c r="D25" s="12"/>
      <c r="E25" s="12">
        <v>0</v>
      </c>
      <c r="F25" s="12">
        <v>0</v>
      </c>
      <c r="G25" s="12">
        <v>0</v>
      </c>
      <c r="H25" s="23">
        <v>0</v>
      </c>
      <c r="I25" s="39">
        <f t="shared" si="0"/>
        <v>0</v>
      </c>
      <c r="J25" s="2"/>
    </row>
    <row r="26" spans="1:10" s="4" customFormat="1" ht="15.75" x14ac:dyDescent="0.3">
      <c r="A26" s="16" t="s">
        <v>46</v>
      </c>
      <c r="B26" s="14" t="s">
        <v>47</v>
      </c>
      <c r="C26" s="15">
        <f>SUM(C23:C25)</f>
        <v>9210000</v>
      </c>
      <c r="D26" s="15">
        <f>SUM(D23:D25)</f>
        <v>9463695</v>
      </c>
      <c r="E26" s="15">
        <v>8985000</v>
      </c>
      <c r="F26" s="19">
        <v>9485000</v>
      </c>
      <c r="G26" s="19">
        <f>SUM(G23:G25)</f>
        <v>5647666</v>
      </c>
      <c r="H26" s="30">
        <f>SUM(H23:H25)</f>
        <v>9285000</v>
      </c>
      <c r="I26" s="39">
        <f t="shared" si="0"/>
        <v>-200000</v>
      </c>
      <c r="J26" s="2"/>
    </row>
    <row r="27" spans="1:10" s="4" customFormat="1" ht="16.5" x14ac:dyDescent="0.3">
      <c r="A27" s="10" t="s">
        <v>48</v>
      </c>
      <c r="B27" s="11" t="s">
        <v>49</v>
      </c>
      <c r="C27" s="12">
        <v>1150000</v>
      </c>
      <c r="D27" s="12">
        <v>432905</v>
      </c>
      <c r="E27" s="12">
        <v>1150000</v>
      </c>
      <c r="F27" s="12">
        <v>1150000</v>
      </c>
      <c r="G27" s="12">
        <v>580544</v>
      </c>
      <c r="H27" s="23">
        <v>1150000</v>
      </c>
      <c r="I27" s="39">
        <f t="shared" si="0"/>
        <v>0</v>
      </c>
      <c r="J27" s="2"/>
    </row>
    <row r="28" spans="1:10" s="4" customFormat="1" ht="16.5" x14ac:dyDescent="0.3">
      <c r="A28" s="10" t="s">
        <v>50</v>
      </c>
      <c r="B28" s="11" t="s">
        <v>51</v>
      </c>
      <c r="C28" s="12">
        <v>1100000</v>
      </c>
      <c r="D28" s="12">
        <v>945492</v>
      </c>
      <c r="E28" s="12">
        <v>1040000</v>
      </c>
      <c r="F28" s="12">
        <v>1040000</v>
      </c>
      <c r="G28" s="12">
        <v>801499</v>
      </c>
      <c r="H28" s="23">
        <v>1040000</v>
      </c>
      <c r="I28" s="39">
        <f t="shared" si="0"/>
        <v>0</v>
      </c>
      <c r="J28" s="2"/>
    </row>
    <row r="29" spans="1:10" s="4" customFormat="1" ht="15.75" x14ac:dyDescent="0.3">
      <c r="A29" s="16" t="s">
        <v>52</v>
      </c>
      <c r="B29" s="14" t="s">
        <v>53</v>
      </c>
      <c r="C29" s="15">
        <f>SUM(C27:C28)</f>
        <v>2250000</v>
      </c>
      <c r="D29" s="15">
        <f>SUM(D27:D28)</f>
        <v>1378397</v>
      </c>
      <c r="E29" s="15">
        <v>2190000</v>
      </c>
      <c r="F29" s="19">
        <v>2190000</v>
      </c>
      <c r="G29" s="19">
        <f>SUM(G27:G28)</f>
        <v>1382043</v>
      </c>
      <c r="H29" s="30">
        <v>2190000</v>
      </c>
      <c r="I29" s="39">
        <f t="shared" si="0"/>
        <v>0</v>
      </c>
      <c r="J29" s="2"/>
    </row>
    <row r="30" spans="1:10" s="4" customFormat="1" ht="16.5" x14ac:dyDescent="0.3">
      <c r="A30" s="10" t="s">
        <v>411</v>
      </c>
      <c r="B30" s="11" t="s">
        <v>412</v>
      </c>
      <c r="C30" s="12">
        <v>14600000</v>
      </c>
      <c r="D30" s="12">
        <v>7296875</v>
      </c>
      <c r="E30" s="12">
        <v>8490000</v>
      </c>
      <c r="F30" s="12">
        <v>8490000</v>
      </c>
      <c r="G30" s="12">
        <v>7524197</v>
      </c>
      <c r="H30" s="23">
        <v>9501347</v>
      </c>
      <c r="I30" s="39">
        <f t="shared" si="0"/>
        <v>1011347</v>
      </c>
      <c r="J30" s="2"/>
    </row>
    <row r="31" spans="1:10" s="4" customFormat="1" ht="16.5" x14ac:dyDescent="0.3">
      <c r="A31" s="10" t="s">
        <v>413</v>
      </c>
      <c r="B31" s="11" t="s">
        <v>414</v>
      </c>
      <c r="C31" s="12">
        <v>7000000</v>
      </c>
      <c r="D31" s="12">
        <v>3874572</v>
      </c>
      <c r="E31" s="12">
        <v>4390000</v>
      </c>
      <c r="F31" s="12">
        <v>4390000</v>
      </c>
      <c r="G31" s="12">
        <v>3603445</v>
      </c>
      <c r="H31" s="23">
        <v>5390000</v>
      </c>
      <c r="I31" s="39">
        <f t="shared" si="0"/>
        <v>1000000</v>
      </c>
      <c r="J31" s="2"/>
    </row>
    <row r="32" spans="1:10" s="4" customFormat="1" ht="16.5" x14ac:dyDescent="0.3">
      <c r="A32" s="10" t="s">
        <v>415</v>
      </c>
      <c r="B32" s="11" t="s">
        <v>416</v>
      </c>
      <c r="C32" s="12"/>
      <c r="D32" s="12"/>
      <c r="E32" s="12">
        <v>0</v>
      </c>
      <c r="F32" s="12">
        <v>0</v>
      </c>
      <c r="G32" s="12">
        <v>0</v>
      </c>
      <c r="H32" s="23">
        <v>0</v>
      </c>
      <c r="I32" s="39">
        <f t="shared" si="0"/>
        <v>0</v>
      </c>
      <c r="J32" s="2"/>
    </row>
    <row r="33" spans="1:10" s="4" customFormat="1" ht="16.5" x14ac:dyDescent="0.3">
      <c r="A33" s="10" t="s">
        <v>417</v>
      </c>
      <c r="B33" s="11" t="s">
        <v>418</v>
      </c>
      <c r="C33" s="12">
        <v>200000</v>
      </c>
      <c r="D33" s="12">
        <v>245030</v>
      </c>
      <c r="E33" s="12">
        <v>350000</v>
      </c>
      <c r="F33" s="12">
        <v>350000</v>
      </c>
      <c r="G33" s="12">
        <v>905945</v>
      </c>
      <c r="H33" s="23">
        <v>910000</v>
      </c>
      <c r="I33" s="39">
        <f t="shared" si="0"/>
        <v>560000</v>
      </c>
      <c r="J33" s="2"/>
    </row>
    <row r="34" spans="1:10" s="4" customFormat="1" ht="15.75" x14ac:dyDescent="0.3">
      <c r="A34" s="16" t="s">
        <v>54</v>
      </c>
      <c r="B34" s="14" t="s">
        <v>55</v>
      </c>
      <c r="C34" s="15">
        <f>SUM(C30:C33)</f>
        <v>21800000</v>
      </c>
      <c r="D34" s="15">
        <f>SUM(D30:D33)</f>
        <v>11416477</v>
      </c>
      <c r="E34" s="15">
        <v>13230000</v>
      </c>
      <c r="F34" s="19">
        <v>13230000</v>
      </c>
      <c r="G34" s="19">
        <f>SUM(G30:G33)</f>
        <v>12033587</v>
      </c>
      <c r="H34" s="30">
        <f>SUM(H30:H33)</f>
        <v>15801347</v>
      </c>
      <c r="I34" s="39">
        <f t="shared" si="0"/>
        <v>2571347</v>
      </c>
      <c r="J34" s="2"/>
    </row>
    <row r="35" spans="1:10" s="4" customFormat="1" ht="16.5" x14ac:dyDescent="0.3">
      <c r="A35" s="10" t="s">
        <v>56</v>
      </c>
      <c r="B35" s="11" t="s">
        <v>57</v>
      </c>
      <c r="C35" s="12">
        <v>4700000</v>
      </c>
      <c r="D35" s="12">
        <v>4126471</v>
      </c>
      <c r="E35" s="12">
        <v>4400000</v>
      </c>
      <c r="F35" s="12">
        <v>4400000</v>
      </c>
      <c r="G35" s="12">
        <v>4220593</v>
      </c>
      <c r="H35" s="23">
        <v>4400000</v>
      </c>
      <c r="I35" s="39">
        <f t="shared" si="0"/>
        <v>0</v>
      </c>
      <c r="J35" s="2"/>
    </row>
    <row r="36" spans="1:10" s="4" customFormat="1" ht="16.5" x14ac:dyDescent="0.3">
      <c r="A36" s="10" t="s">
        <v>58</v>
      </c>
      <c r="B36" s="11" t="s">
        <v>59</v>
      </c>
      <c r="C36" s="12"/>
      <c r="D36" s="12"/>
      <c r="E36" s="12">
        <v>0</v>
      </c>
      <c r="F36" s="12">
        <v>0</v>
      </c>
      <c r="G36" s="12">
        <v>0</v>
      </c>
      <c r="H36" s="23">
        <v>0</v>
      </c>
      <c r="I36" s="39">
        <f t="shared" si="0"/>
        <v>0</v>
      </c>
      <c r="J36" s="2"/>
    </row>
    <row r="37" spans="1:10" s="4" customFormat="1" ht="16.5" x14ac:dyDescent="0.3">
      <c r="A37" s="10" t="s">
        <v>60</v>
      </c>
      <c r="B37" s="11" t="s">
        <v>61</v>
      </c>
      <c r="C37" s="12">
        <v>7200000</v>
      </c>
      <c r="D37" s="12">
        <v>1639109</v>
      </c>
      <c r="E37" s="12">
        <v>3750000</v>
      </c>
      <c r="F37" s="12">
        <v>2850000</v>
      </c>
      <c r="G37" s="12">
        <v>968590</v>
      </c>
      <c r="H37" s="23">
        <v>3750000</v>
      </c>
      <c r="I37" s="39">
        <f t="shared" si="0"/>
        <v>900000</v>
      </c>
      <c r="J37" s="2"/>
    </row>
    <row r="38" spans="1:10" s="4" customFormat="1" ht="16.5" x14ac:dyDescent="0.3">
      <c r="A38" s="10" t="s">
        <v>62</v>
      </c>
      <c r="B38" s="11" t="s">
        <v>63</v>
      </c>
      <c r="C38" s="12"/>
      <c r="D38" s="12"/>
      <c r="E38" s="12">
        <v>0</v>
      </c>
      <c r="F38" s="12">
        <v>0</v>
      </c>
      <c r="G38" s="12">
        <v>0</v>
      </c>
      <c r="H38" s="23">
        <v>0</v>
      </c>
      <c r="I38" s="39">
        <f t="shared" si="0"/>
        <v>0</v>
      </c>
      <c r="J38" s="2"/>
    </row>
    <row r="39" spans="1:10" s="4" customFormat="1" ht="16.5" x14ac:dyDescent="0.3">
      <c r="A39" s="10" t="s">
        <v>419</v>
      </c>
      <c r="B39" s="11" t="s">
        <v>64</v>
      </c>
      <c r="C39" s="12">
        <v>15000000</v>
      </c>
      <c r="D39" s="12">
        <v>21623896</v>
      </c>
      <c r="E39" s="12">
        <v>18709000</v>
      </c>
      <c r="F39" s="12">
        <v>18709000</v>
      </c>
      <c r="G39" s="12">
        <v>16853063</v>
      </c>
      <c r="H39" s="23">
        <v>18909000</v>
      </c>
      <c r="I39" s="39">
        <f t="shared" si="0"/>
        <v>200000</v>
      </c>
      <c r="J39" s="2"/>
    </row>
    <row r="40" spans="1:10" s="4" customFormat="1" ht="16.5" x14ac:dyDescent="0.3">
      <c r="A40" s="10" t="s">
        <v>0</v>
      </c>
      <c r="B40" s="11" t="s">
        <v>65</v>
      </c>
      <c r="C40" s="12">
        <v>6900000</v>
      </c>
      <c r="D40" s="12">
        <v>5435094</v>
      </c>
      <c r="E40" s="12">
        <v>5450000</v>
      </c>
      <c r="F40" s="12">
        <v>5047913</v>
      </c>
      <c r="G40" s="12">
        <v>5892538</v>
      </c>
      <c r="H40" s="23">
        <v>7000000</v>
      </c>
      <c r="I40" s="39">
        <f t="shared" si="0"/>
        <v>1952087</v>
      </c>
      <c r="J40" s="2"/>
    </row>
    <row r="41" spans="1:10" s="4" customFormat="1" ht="15.75" x14ac:dyDescent="0.3">
      <c r="A41" s="16" t="s">
        <v>66</v>
      </c>
      <c r="B41" s="14" t="s">
        <v>67</v>
      </c>
      <c r="C41" s="15">
        <f>SUM(C34:C40)</f>
        <v>55600000</v>
      </c>
      <c r="D41" s="15">
        <f>SUM(D34:D40)</f>
        <v>44241047</v>
      </c>
      <c r="E41" s="15">
        <v>45539000</v>
      </c>
      <c r="F41" s="19">
        <v>44236913</v>
      </c>
      <c r="G41" s="19">
        <f>SUM(G34:G40)</f>
        <v>39968371</v>
      </c>
      <c r="H41" s="30">
        <f>SUM(H34:H40)</f>
        <v>49860347</v>
      </c>
      <c r="I41" s="39">
        <f t="shared" si="0"/>
        <v>5623434</v>
      </c>
      <c r="J41" s="2"/>
    </row>
    <row r="42" spans="1:10" s="4" customFormat="1" ht="16.5" x14ac:dyDescent="0.3">
      <c r="A42" s="10" t="s">
        <v>68</v>
      </c>
      <c r="B42" s="11" t="s">
        <v>69</v>
      </c>
      <c r="C42" s="12">
        <v>120000</v>
      </c>
      <c r="D42" s="12">
        <v>18425</v>
      </c>
      <c r="E42" s="12">
        <v>80000</v>
      </c>
      <c r="F42" s="12">
        <v>80000</v>
      </c>
      <c r="G42" s="12">
        <v>37220</v>
      </c>
      <c r="H42" s="23">
        <v>80000</v>
      </c>
      <c r="I42" s="39">
        <f t="shared" si="0"/>
        <v>0</v>
      </c>
      <c r="J42" s="2"/>
    </row>
    <row r="43" spans="1:10" s="4" customFormat="1" ht="16.5" x14ac:dyDescent="0.3">
      <c r="A43" s="10" t="s">
        <v>70</v>
      </c>
      <c r="B43" s="11" t="s">
        <v>71</v>
      </c>
      <c r="C43" s="12"/>
      <c r="D43" s="12"/>
      <c r="E43" s="12">
        <v>0</v>
      </c>
      <c r="F43" s="12">
        <v>0</v>
      </c>
      <c r="G43" s="12">
        <v>0</v>
      </c>
      <c r="H43" s="23">
        <v>0</v>
      </c>
      <c r="I43" s="39">
        <f t="shared" si="0"/>
        <v>0</v>
      </c>
      <c r="J43" s="2"/>
    </row>
    <row r="44" spans="1:10" s="4" customFormat="1" ht="15.75" x14ac:dyDescent="0.3">
      <c r="A44" s="16" t="s">
        <v>72</v>
      </c>
      <c r="B44" s="14" t="s">
        <v>73</v>
      </c>
      <c r="C44" s="15">
        <f>SUM(C42:C43)</f>
        <v>120000</v>
      </c>
      <c r="D44" s="15">
        <f>SUM(D42:D43)</f>
        <v>18425</v>
      </c>
      <c r="E44" s="15">
        <v>80000</v>
      </c>
      <c r="F44" s="19">
        <v>80000</v>
      </c>
      <c r="G44" s="19">
        <f>SUM(G42:G43)</f>
        <v>37220</v>
      </c>
      <c r="H44" s="30">
        <f>SUM(H42:H43)</f>
        <v>80000</v>
      </c>
      <c r="I44" s="39">
        <f t="shared" si="0"/>
        <v>0</v>
      </c>
      <c r="J44" s="2"/>
    </row>
    <row r="45" spans="1:10" s="4" customFormat="1" ht="32.25" x14ac:dyDescent="0.3">
      <c r="A45" s="10" t="s">
        <v>74</v>
      </c>
      <c r="B45" s="11" t="s">
        <v>75</v>
      </c>
      <c r="C45" s="12">
        <v>14019077</v>
      </c>
      <c r="D45" s="12">
        <v>8972295</v>
      </c>
      <c r="E45" s="12">
        <v>8645019</v>
      </c>
      <c r="F45" s="12">
        <v>8984300</v>
      </c>
      <c r="G45" s="12">
        <v>7546245</v>
      </c>
      <c r="H45" s="23">
        <v>8984300</v>
      </c>
      <c r="I45" s="39">
        <f t="shared" si="0"/>
        <v>0</v>
      </c>
      <c r="J45" s="2"/>
    </row>
    <row r="46" spans="1:10" s="4" customFormat="1" ht="16.5" x14ac:dyDescent="0.3">
      <c r="A46" s="10" t="s">
        <v>420</v>
      </c>
      <c r="B46" s="11" t="s">
        <v>76</v>
      </c>
      <c r="C46" s="12"/>
      <c r="D46" s="12">
        <v>15225000</v>
      </c>
      <c r="E46" s="12">
        <v>31296913</v>
      </c>
      <c r="F46" s="12">
        <v>31999000</v>
      </c>
      <c r="G46" s="12">
        <v>31819000</v>
      </c>
      <c r="H46" s="23">
        <v>32499000</v>
      </c>
      <c r="I46" s="39">
        <f t="shared" si="0"/>
        <v>500000</v>
      </c>
      <c r="J46" s="2"/>
    </row>
    <row r="47" spans="1:10" s="4" customFormat="1" ht="16.5" x14ac:dyDescent="0.3">
      <c r="A47" s="10" t="s">
        <v>421</v>
      </c>
      <c r="B47" s="11" t="s">
        <v>77</v>
      </c>
      <c r="C47" s="12">
        <v>3800000</v>
      </c>
      <c r="D47" s="12">
        <v>1645274</v>
      </c>
      <c r="E47" s="12">
        <v>1900000</v>
      </c>
      <c r="F47" s="12">
        <v>1900000</v>
      </c>
      <c r="G47" s="12">
        <v>892999</v>
      </c>
      <c r="H47" s="23">
        <v>1400000</v>
      </c>
      <c r="I47" s="39">
        <f t="shared" si="0"/>
        <v>-500000</v>
      </c>
      <c r="J47" s="2"/>
    </row>
    <row r="48" spans="1:10" s="4" customFormat="1" ht="16.5" x14ac:dyDescent="0.3">
      <c r="A48" s="10" t="s">
        <v>78</v>
      </c>
      <c r="B48" s="11" t="s">
        <v>79</v>
      </c>
      <c r="C48" s="12"/>
      <c r="D48" s="12"/>
      <c r="E48" s="12">
        <v>0</v>
      </c>
      <c r="F48" s="12">
        <v>0</v>
      </c>
      <c r="G48" s="12">
        <v>0</v>
      </c>
      <c r="H48" s="23">
        <v>0</v>
      </c>
      <c r="I48" s="39">
        <f t="shared" si="0"/>
        <v>0</v>
      </c>
      <c r="J48" s="2"/>
    </row>
    <row r="49" spans="1:10" s="4" customFormat="1" ht="16.5" x14ac:dyDescent="0.3">
      <c r="A49" s="10" t="s">
        <v>80</v>
      </c>
      <c r="B49" s="11" t="s">
        <v>81</v>
      </c>
      <c r="C49" s="12"/>
      <c r="D49" s="12">
        <v>1070328</v>
      </c>
      <c r="E49" s="12">
        <v>532000</v>
      </c>
      <c r="F49" s="12">
        <v>432000</v>
      </c>
      <c r="G49" s="12">
        <v>116934</v>
      </c>
      <c r="H49" s="23">
        <v>432000</v>
      </c>
      <c r="I49" s="39">
        <f t="shared" si="0"/>
        <v>0</v>
      </c>
      <c r="J49" s="2"/>
    </row>
    <row r="50" spans="1:10" s="4" customFormat="1" ht="15.75" x14ac:dyDescent="0.3">
      <c r="A50" s="16" t="s">
        <v>82</v>
      </c>
      <c r="B50" s="14" t="s">
        <v>83</v>
      </c>
      <c r="C50" s="15">
        <f>SUM(C45:C49)</f>
        <v>17819077</v>
      </c>
      <c r="D50" s="15">
        <f>SUM(D45:D49)</f>
        <v>26912897</v>
      </c>
      <c r="E50" s="15">
        <v>42373932</v>
      </c>
      <c r="F50" s="19">
        <v>43315300</v>
      </c>
      <c r="G50" s="19">
        <f>SUM(G45:G49)</f>
        <v>40375178</v>
      </c>
      <c r="H50" s="30">
        <f>SUM(H45:H49)</f>
        <v>43315300</v>
      </c>
      <c r="I50" s="39">
        <f t="shared" si="0"/>
        <v>0</v>
      </c>
      <c r="J50" s="2"/>
    </row>
    <row r="51" spans="1:10" s="4" customFormat="1" ht="15.75" x14ac:dyDescent="0.3">
      <c r="A51" s="16" t="s">
        <v>84</v>
      </c>
      <c r="B51" s="14" t="s">
        <v>85</v>
      </c>
      <c r="C51" s="15">
        <f>C26+C29+C41+C44+C50</f>
        <v>84999077</v>
      </c>
      <c r="D51" s="15">
        <f>D26+D29+D41+D44+D50</f>
        <v>82014461</v>
      </c>
      <c r="E51" s="15">
        <v>99167932</v>
      </c>
      <c r="F51" s="19">
        <v>99307213</v>
      </c>
      <c r="G51" s="19">
        <f>G26+G29+G41+G44+G50</f>
        <v>87410478</v>
      </c>
      <c r="H51" s="30">
        <f>H26+H29+H41+H44+H50</f>
        <v>104730647</v>
      </c>
      <c r="I51" s="39">
        <f t="shared" si="0"/>
        <v>5423434</v>
      </c>
      <c r="J51" s="2"/>
    </row>
    <row r="52" spans="1:10" s="4" customFormat="1" ht="16.5" hidden="1" x14ac:dyDescent="0.3">
      <c r="A52" s="10" t="s">
        <v>86</v>
      </c>
      <c r="B52" s="11" t="s">
        <v>87</v>
      </c>
      <c r="C52" s="12"/>
      <c r="D52" s="12"/>
      <c r="E52" s="12">
        <v>0</v>
      </c>
      <c r="F52" s="12">
        <v>0</v>
      </c>
      <c r="G52" s="12">
        <v>0</v>
      </c>
      <c r="H52" s="23">
        <v>0</v>
      </c>
      <c r="I52" s="39">
        <f t="shared" si="0"/>
        <v>0</v>
      </c>
      <c r="J52" s="2"/>
    </row>
    <row r="53" spans="1:10" s="4" customFormat="1" ht="16.5" hidden="1" x14ac:dyDescent="0.3">
      <c r="A53" s="10" t="s">
        <v>88</v>
      </c>
      <c r="B53" s="11" t="s">
        <v>89</v>
      </c>
      <c r="C53" s="12"/>
      <c r="D53" s="12"/>
      <c r="E53" s="12">
        <v>0</v>
      </c>
      <c r="F53" s="12">
        <v>0</v>
      </c>
      <c r="G53" s="12">
        <v>0</v>
      </c>
      <c r="H53" s="23">
        <v>0</v>
      </c>
      <c r="I53" s="39">
        <f t="shared" si="0"/>
        <v>0</v>
      </c>
      <c r="J53" s="2"/>
    </row>
    <row r="54" spans="1:10" s="4" customFormat="1" ht="16.5" hidden="1" x14ac:dyDescent="0.3">
      <c r="A54" s="10" t="s">
        <v>90</v>
      </c>
      <c r="B54" s="11" t="s">
        <v>91</v>
      </c>
      <c r="C54" s="12"/>
      <c r="D54" s="12"/>
      <c r="E54" s="12">
        <v>0</v>
      </c>
      <c r="F54" s="12">
        <v>0</v>
      </c>
      <c r="G54" s="12">
        <v>0</v>
      </c>
      <c r="H54" s="23">
        <v>0</v>
      </c>
      <c r="I54" s="39">
        <f t="shared" si="0"/>
        <v>0</v>
      </c>
      <c r="J54" s="2"/>
    </row>
    <row r="55" spans="1:10" s="4" customFormat="1" ht="32.25" hidden="1" x14ac:dyDescent="0.3">
      <c r="A55" s="10" t="s">
        <v>92</v>
      </c>
      <c r="B55" s="11" t="s">
        <v>93</v>
      </c>
      <c r="C55" s="12"/>
      <c r="D55" s="12"/>
      <c r="E55" s="12">
        <v>0</v>
      </c>
      <c r="F55" s="12">
        <v>0</v>
      </c>
      <c r="G55" s="12">
        <v>0</v>
      </c>
      <c r="H55" s="23">
        <v>0</v>
      </c>
      <c r="I55" s="39">
        <f t="shared" si="0"/>
        <v>0</v>
      </c>
      <c r="J55" s="2"/>
    </row>
    <row r="56" spans="1:10" s="4" customFormat="1" ht="32.25" hidden="1" x14ac:dyDescent="0.3">
      <c r="A56" s="10" t="s">
        <v>94</v>
      </c>
      <c r="B56" s="11" t="s">
        <v>95</v>
      </c>
      <c r="C56" s="12"/>
      <c r="D56" s="12"/>
      <c r="E56" s="12">
        <v>0</v>
      </c>
      <c r="F56" s="12">
        <v>0</v>
      </c>
      <c r="G56" s="12">
        <v>0</v>
      </c>
      <c r="H56" s="23">
        <v>0</v>
      </c>
      <c r="I56" s="39">
        <f t="shared" si="0"/>
        <v>0</v>
      </c>
      <c r="J56" s="2"/>
    </row>
    <row r="57" spans="1:10" s="4" customFormat="1" ht="16.5" hidden="1" x14ac:dyDescent="0.3">
      <c r="A57" s="10" t="s">
        <v>96</v>
      </c>
      <c r="B57" s="11" t="s">
        <v>97</v>
      </c>
      <c r="C57" s="12"/>
      <c r="D57" s="12"/>
      <c r="E57" s="12">
        <v>0</v>
      </c>
      <c r="F57" s="12">
        <v>0</v>
      </c>
      <c r="G57" s="12">
        <v>0</v>
      </c>
      <c r="H57" s="23">
        <v>0</v>
      </c>
      <c r="I57" s="39">
        <f t="shared" si="0"/>
        <v>0</v>
      </c>
      <c r="J57" s="2"/>
    </row>
    <row r="58" spans="1:10" s="4" customFormat="1" ht="16.5" hidden="1" x14ac:dyDescent="0.3">
      <c r="A58" s="10" t="s">
        <v>98</v>
      </c>
      <c r="B58" s="11" t="s">
        <v>99</v>
      </c>
      <c r="C58" s="12"/>
      <c r="D58" s="12"/>
      <c r="E58" s="12">
        <v>0</v>
      </c>
      <c r="F58" s="12">
        <v>0</v>
      </c>
      <c r="G58" s="12">
        <v>0</v>
      </c>
      <c r="H58" s="23">
        <v>0</v>
      </c>
      <c r="I58" s="39">
        <f t="shared" si="0"/>
        <v>0</v>
      </c>
      <c r="J58" s="2"/>
    </row>
    <row r="59" spans="1:10" s="4" customFormat="1" ht="16.5" x14ac:dyDescent="0.3">
      <c r="A59" s="10" t="s">
        <v>100</v>
      </c>
      <c r="B59" s="11" t="s">
        <v>101</v>
      </c>
      <c r="C59" s="12">
        <v>6819442</v>
      </c>
      <c r="D59" s="12">
        <v>1820500</v>
      </c>
      <c r="E59" s="12">
        <v>5667252</v>
      </c>
      <c r="F59" s="12">
        <v>5667252</v>
      </c>
      <c r="G59" s="12">
        <v>1114000</v>
      </c>
      <c r="H59" s="23">
        <v>5667252</v>
      </c>
      <c r="I59" s="39">
        <f t="shared" si="0"/>
        <v>0</v>
      </c>
      <c r="J59" s="2"/>
    </row>
    <row r="60" spans="1:10" s="4" customFormat="1" ht="15.75" x14ac:dyDescent="0.3">
      <c r="A60" s="20" t="s">
        <v>102</v>
      </c>
      <c r="B60" s="14" t="s">
        <v>103</v>
      </c>
      <c r="C60" s="15">
        <f>SUM(C52:C59)</f>
        <v>6819442</v>
      </c>
      <c r="D60" s="15">
        <f>SUM(D52:D59)</f>
        <v>1820500</v>
      </c>
      <c r="E60" s="15">
        <v>5667252</v>
      </c>
      <c r="F60" s="19">
        <v>5667252</v>
      </c>
      <c r="G60" s="19">
        <f>SUM(G52:G59)</f>
        <v>1114000</v>
      </c>
      <c r="H60" s="30">
        <f>SUM(H52:H59)</f>
        <v>5667252</v>
      </c>
      <c r="I60" s="39">
        <f t="shared" si="0"/>
        <v>0</v>
      </c>
      <c r="J60" s="2"/>
    </row>
    <row r="61" spans="1:10" s="4" customFormat="1" ht="16.5" x14ac:dyDescent="0.3">
      <c r="A61" s="10" t="s">
        <v>104</v>
      </c>
      <c r="B61" s="11" t="s">
        <v>105</v>
      </c>
      <c r="C61" s="12"/>
      <c r="D61" s="12"/>
      <c r="E61" s="12">
        <v>0</v>
      </c>
      <c r="F61" s="12">
        <v>0</v>
      </c>
      <c r="G61" s="12">
        <v>0</v>
      </c>
      <c r="H61" s="23">
        <v>0</v>
      </c>
      <c r="I61" s="39">
        <f t="shared" si="0"/>
        <v>0</v>
      </c>
      <c r="J61" s="2"/>
    </row>
    <row r="62" spans="1:10" s="4" customFormat="1" ht="16.5" x14ac:dyDescent="0.3">
      <c r="A62" s="21" t="s">
        <v>106</v>
      </c>
      <c r="B62" s="11" t="s">
        <v>107</v>
      </c>
      <c r="C62" s="12"/>
      <c r="D62" s="12"/>
      <c r="E62" s="12">
        <v>0</v>
      </c>
      <c r="F62" s="12">
        <v>472204</v>
      </c>
      <c r="G62" s="12">
        <v>472204</v>
      </c>
      <c r="H62" s="23">
        <v>472204</v>
      </c>
      <c r="I62" s="39">
        <f t="shared" si="0"/>
        <v>0</v>
      </c>
      <c r="J62" s="2"/>
    </row>
    <row r="63" spans="1:10" s="4" customFormat="1" ht="32.25" hidden="1" x14ac:dyDescent="0.3">
      <c r="A63" s="10" t="s">
        <v>108</v>
      </c>
      <c r="B63" s="11" t="s">
        <v>109</v>
      </c>
      <c r="C63" s="12"/>
      <c r="D63" s="12"/>
      <c r="E63" s="12">
        <v>0</v>
      </c>
      <c r="F63" s="12">
        <v>0</v>
      </c>
      <c r="G63" s="12">
        <v>0</v>
      </c>
      <c r="H63" s="23">
        <v>0</v>
      </c>
      <c r="I63" s="39">
        <f t="shared" si="0"/>
        <v>0</v>
      </c>
      <c r="J63" s="2"/>
    </row>
    <row r="64" spans="1:10" s="4" customFormat="1" ht="32.25" hidden="1" x14ac:dyDescent="0.3">
      <c r="A64" s="10" t="s">
        <v>110</v>
      </c>
      <c r="B64" s="11" t="s">
        <v>111</v>
      </c>
      <c r="C64" s="12"/>
      <c r="D64" s="12"/>
      <c r="E64" s="12">
        <v>0</v>
      </c>
      <c r="F64" s="12">
        <v>0</v>
      </c>
      <c r="G64" s="12">
        <v>0</v>
      </c>
      <c r="H64" s="23">
        <v>0</v>
      </c>
      <c r="I64" s="39">
        <f t="shared" si="0"/>
        <v>0</v>
      </c>
      <c r="J64" s="2"/>
    </row>
    <row r="65" spans="1:10" s="4" customFormat="1" ht="32.25" hidden="1" x14ac:dyDescent="0.3">
      <c r="A65" s="10" t="s">
        <v>112</v>
      </c>
      <c r="B65" s="11" t="s">
        <v>113</v>
      </c>
      <c r="C65" s="12"/>
      <c r="D65" s="12"/>
      <c r="E65" s="12">
        <v>0</v>
      </c>
      <c r="F65" s="12">
        <v>0</v>
      </c>
      <c r="G65" s="12">
        <v>0</v>
      </c>
      <c r="H65" s="23">
        <v>0</v>
      </c>
      <c r="I65" s="39">
        <f t="shared" si="0"/>
        <v>0</v>
      </c>
      <c r="J65" s="2"/>
    </row>
    <row r="66" spans="1:10" s="4" customFormat="1" ht="32.25" x14ac:dyDescent="0.3">
      <c r="A66" s="10" t="s">
        <v>114</v>
      </c>
      <c r="B66" s="11" t="s">
        <v>115</v>
      </c>
      <c r="C66" s="12">
        <v>232300052</v>
      </c>
      <c r="D66" s="12">
        <v>229636356</v>
      </c>
      <c r="E66" s="12">
        <v>245935049</v>
      </c>
      <c r="F66" s="12">
        <v>258190567</v>
      </c>
      <c r="G66" s="12">
        <v>232856250</v>
      </c>
      <c r="H66" s="23">
        <v>258190567</v>
      </c>
      <c r="I66" s="39">
        <f t="shared" si="0"/>
        <v>0</v>
      </c>
      <c r="J66" s="2"/>
    </row>
    <row r="67" spans="1:10" s="4" customFormat="1" ht="32.25" hidden="1" x14ac:dyDescent="0.3">
      <c r="A67" s="10" t="s">
        <v>116</v>
      </c>
      <c r="B67" s="11" t="s">
        <v>117</v>
      </c>
      <c r="C67" s="12"/>
      <c r="D67" s="12"/>
      <c r="E67" s="12">
        <v>0</v>
      </c>
      <c r="F67" s="12">
        <v>0</v>
      </c>
      <c r="G67" s="12">
        <v>0</v>
      </c>
      <c r="H67" s="23">
        <v>0</v>
      </c>
      <c r="I67" s="39">
        <f t="shared" si="0"/>
        <v>0</v>
      </c>
      <c r="J67" s="2"/>
    </row>
    <row r="68" spans="1:10" s="4" customFormat="1" ht="32.25" hidden="1" x14ac:dyDescent="0.3">
      <c r="A68" s="10" t="s">
        <v>118</v>
      </c>
      <c r="B68" s="11" t="s">
        <v>119</v>
      </c>
      <c r="C68" s="12"/>
      <c r="D68" s="12"/>
      <c r="E68" s="12">
        <v>0</v>
      </c>
      <c r="F68" s="12">
        <v>0</v>
      </c>
      <c r="G68" s="12">
        <v>0</v>
      </c>
      <c r="H68" s="23">
        <v>0</v>
      </c>
      <c r="I68" s="39">
        <f t="shared" ref="I68:I131" si="1">H68-F68</f>
        <v>0</v>
      </c>
      <c r="J68" s="2"/>
    </row>
    <row r="69" spans="1:10" s="4" customFormat="1" ht="16.5" hidden="1" x14ac:dyDescent="0.3">
      <c r="A69" s="10" t="s">
        <v>120</v>
      </c>
      <c r="B69" s="11" t="s">
        <v>121</v>
      </c>
      <c r="C69" s="12"/>
      <c r="D69" s="12"/>
      <c r="E69" s="12">
        <v>0</v>
      </c>
      <c r="F69" s="12">
        <v>0</v>
      </c>
      <c r="G69" s="12">
        <v>0</v>
      </c>
      <c r="H69" s="23">
        <v>0</v>
      </c>
      <c r="I69" s="39">
        <f t="shared" si="1"/>
        <v>0</v>
      </c>
      <c r="J69" s="2"/>
    </row>
    <row r="70" spans="1:10" s="4" customFormat="1" ht="16.5" hidden="1" x14ac:dyDescent="0.3">
      <c r="A70" s="10" t="s">
        <v>122</v>
      </c>
      <c r="B70" s="11" t="s">
        <v>123</v>
      </c>
      <c r="C70" s="12"/>
      <c r="D70" s="12"/>
      <c r="E70" s="12">
        <v>0</v>
      </c>
      <c r="F70" s="12">
        <v>0</v>
      </c>
      <c r="G70" s="12">
        <v>0</v>
      </c>
      <c r="H70" s="23">
        <v>0</v>
      </c>
      <c r="I70" s="39">
        <f t="shared" si="1"/>
        <v>0</v>
      </c>
      <c r="J70" s="2"/>
    </row>
    <row r="71" spans="1:10" s="4" customFormat="1" ht="16.5" hidden="1" x14ac:dyDescent="0.3">
      <c r="A71" s="10" t="s">
        <v>422</v>
      </c>
      <c r="B71" s="11" t="s">
        <v>124</v>
      </c>
      <c r="C71" s="12"/>
      <c r="D71" s="12"/>
      <c r="E71" s="12">
        <v>0</v>
      </c>
      <c r="F71" s="12">
        <v>0</v>
      </c>
      <c r="G71" s="12">
        <v>0</v>
      </c>
      <c r="H71" s="23">
        <v>0</v>
      </c>
      <c r="I71" s="39">
        <f t="shared" si="1"/>
        <v>0</v>
      </c>
      <c r="J71" s="2"/>
    </row>
    <row r="72" spans="1:10" s="4" customFormat="1" ht="32.25" x14ac:dyDescent="0.3">
      <c r="A72" s="10" t="s">
        <v>125</v>
      </c>
      <c r="B72" s="11" t="s">
        <v>126</v>
      </c>
      <c r="C72" s="12"/>
      <c r="D72" s="12"/>
      <c r="E72" s="12">
        <v>500000</v>
      </c>
      <c r="F72" s="12">
        <v>300000</v>
      </c>
      <c r="G72" s="12">
        <v>100000</v>
      </c>
      <c r="H72" s="23">
        <v>300000</v>
      </c>
      <c r="I72" s="39">
        <f t="shared" si="1"/>
        <v>0</v>
      </c>
      <c r="J72" s="2"/>
    </row>
    <row r="73" spans="1:10" s="4" customFormat="1" ht="16.5" x14ac:dyDescent="0.3">
      <c r="A73" s="10" t="s">
        <v>127</v>
      </c>
      <c r="B73" s="11" t="s">
        <v>128</v>
      </c>
      <c r="C73" s="12"/>
      <c r="D73" s="12"/>
      <c r="E73" s="12">
        <v>0</v>
      </c>
      <c r="F73" s="12">
        <v>0</v>
      </c>
      <c r="G73" s="12">
        <v>0</v>
      </c>
      <c r="H73" s="23">
        <v>71965553</v>
      </c>
      <c r="I73" s="39">
        <f t="shared" si="1"/>
        <v>71965553</v>
      </c>
      <c r="J73" s="2"/>
    </row>
    <row r="74" spans="1:10" s="4" customFormat="1" ht="15.75" x14ac:dyDescent="0.3">
      <c r="A74" s="20" t="s">
        <v>129</v>
      </c>
      <c r="B74" s="14" t="s">
        <v>130</v>
      </c>
      <c r="C74" s="15">
        <f>SUM(C61:C73)</f>
        <v>232300052</v>
      </c>
      <c r="D74" s="15">
        <f>SUM(D61:D73)</f>
        <v>229636356</v>
      </c>
      <c r="E74" s="15">
        <v>246435049</v>
      </c>
      <c r="F74" s="19">
        <v>258962771</v>
      </c>
      <c r="G74" s="19">
        <f>SUM(G61:G73)</f>
        <v>233428454</v>
      </c>
      <c r="H74" s="30">
        <f>SUM(H61:H73)</f>
        <v>330928324</v>
      </c>
      <c r="I74" s="39">
        <f t="shared" si="1"/>
        <v>71965553</v>
      </c>
      <c r="J74" s="2"/>
    </row>
    <row r="75" spans="1:10" s="4" customFormat="1" ht="16.5" x14ac:dyDescent="0.3">
      <c r="A75" s="22" t="s">
        <v>423</v>
      </c>
      <c r="B75" s="14"/>
      <c r="C75" s="15">
        <f>C21+C22+C51+C60+C74</f>
        <v>360188859</v>
      </c>
      <c r="D75" s="15">
        <f>D21+D22+D51+D60+D74</f>
        <v>358151710</v>
      </c>
      <c r="E75" s="15">
        <v>403970574</v>
      </c>
      <c r="F75" s="19">
        <v>418429577</v>
      </c>
      <c r="G75" s="19">
        <f>G21+G22+G51+G60+G74</f>
        <v>365552860</v>
      </c>
      <c r="H75" s="30">
        <f>H21+H22+H51+H60+H74</f>
        <v>496068564</v>
      </c>
      <c r="I75" s="39">
        <f t="shared" si="1"/>
        <v>77638987</v>
      </c>
      <c r="J75" s="2"/>
    </row>
    <row r="76" spans="1:10" s="4" customFormat="1" ht="16.5" x14ac:dyDescent="0.3">
      <c r="A76" s="10" t="s">
        <v>131</v>
      </c>
      <c r="B76" s="11" t="s">
        <v>132</v>
      </c>
      <c r="C76" s="12"/>
      <c r="D76" s="12"/>
      <c r="E76" s="12">
        <v>0</v>
      </c>
      <c r="F76" s="12">
        <v>0</v>
      </c>
      <c r="G76" s="12">
        <v>0</v>
      </c>
      <c r="H76" s="23">
        <v>0</v>
      </c>
      <c r="I76" s="39">
        <f t="shared" si="1"/>
        <v>0</v>
      </c>
      <c r="J76" s="2"/>
    </row>
    <row r="77" spans="1:10" s="4" customFormat="1" ht="16.5" x14ac:dyDescent="0.3">
      <c r="A77" s="10" t="s">
        <v>133</v>
      </c>
      <c r="B77" s="11" t="s">
        <v>134</v>
      </c>
      <c r="C77" s="12"/>
      <c r="D77" s="12"/>
      <c r="E77" s="12">
        <v>0</v>
      </c>
      <c r="F77" s="12">
        <v>544957</v>
      </c>
      <c r="G77" s="12">
        <v>544957</v>
      </c>
      <c r="H77" s="23">
        <v>544957</v>
      </c>
      <c r="I77" s="39">
        <f t="shared" si="1"/>
        <v>0</v>
      </c>
      <c r="J77" s="2"/>
    </row>
    <row r="78" spans="1:10" s="4" customFormat="1" ht="16.5" x14ac:dyDescent="0.3">
      <c r="A78" s="10" t="s">
        <v>135</v>
      </c>
      <c r="B78" s="11" t="s">
        <v>136</v>
      </c>
      <c r="C78" s="12"/>
      <c r="D78" s="12"/>
      <c r="E78" s="12">
        <v>0</v>
      </c>
      <c r="F78" s="12">
        <v>305792</v>
      </c>
      <c r="G78" s="12">
        <v>2446443</v>
      </c>
      <c r="H78" s="23">
        <v>2448443</v>
      </c>
      <c r="I78" s="39">
        <f t="shared" si="1"/>
        <v>2142651</v>
      </c>
      <c r="J78" s="2"/>
    </row>
    <row r="79" spans="1:10" s="4" customFormat="1" ht="16.5" x14ac:dyDescent="0.3">
      <c r="A79" s="10" t="s">
        <v>137</v>
      </c>
      <c r="B79" s="11" t="s">
        <v>138</v>
      </c>
      <c r="C79" s="12"/>
      <c r="D79" s="12"/>
      <c r="E79" s="12">
        <v>7716204</v>
      </c>
      <c r="F79" s="12">
        <v>6865455</v>
      </c>
      <c r="G79" s="12">
        <v>4478329</v>
      </c>
      <c r="H79" s="23">
        <v>6565655</v>
      </c>
      <c r="I79" s="39">
        <f t="shared" si="1"/>
        <v>-299800</v>
      </c>
      <c r="J79" s="2"/>
    </row>
    <row r="80" spans="1:10" s="4" customFormat="1" ht="16.5" x14ac:dyDescent="0.3">
      <c r="A80" s="10" t="s">
        <v>139</v>
      </c>
      <c r="B80" s="11" t="s">
        <v>140</v>
      </c>
      <c r="C80" s="12"/>
      <c r="D80" s="12"/>
      <c r="E80" s="12">
        <v>0</v>
      </c>
      <c r="F80" s="12">
        <v>0</v>
      </c>
      <c r="G80" s="12">
        <v>0</v>
      </c>
      <c r="H80" s="23">
        <v>0</v>
      </c>
      <c r="I80" s="39">
        <f t="shared" si="1"/>
        <v>0</v>
      </c>
      <c r="J80" s="2"/>
    </row>
    <row r="81" spans="1:10" s="4" customFormat="1" ht="16.5" x14ac:dyDescent="0.3">
      <c r="A81" s="10" t="s">
        <v>141</v>
      </c>
      <c r="B81" s="11" t="s">
        <v>142</v>
      </c>
      <c r="C81" s="12"/>
      <c r="D81" s="12"/>
      <c r="E81" s="12">
        <v>0</v>
      </c>
      <c r="F81" s="12">
        <v>0</v>
      </c>
      <c r="G81" s="12">
        <v>0</v>
      </c>
      <c r="H81" s="23">
        <v>0</v>
      </c>
      <c r="I81" s="39">
        <f t="shared" si="1"/>
        <v>0</v>
      </c>
      <c r="J81" s="2"/>
    </row>
    <row r="82" spans="1:10" s="4" customFormat="1" ht="32.25" x14ac:dyDescent="0.3">
      <c r="A82" s="10" t="s">
        <v>143</v>
      </c>
      <c r="B82" s="11" t="s">
        <v>144</v>
      </c>
      <c r="C82" s="12"/>
      <c r="D82" s="12"/>
      <c r="E82" s="12">
        <v>2083796</v>
      </c>
      <c r="F82" s="12">
        <v>2083796</v>
      </c>
      <c r="G82" s="12">
        <v>2016828</v>
      </c>
      <c r="H82" s="23">
        <v>2083796</v>
      </c>
      <c r="I82" s="39">
        <f t="shared" si="1"/>
        <v>0</v>
      </c>
      <c r="J82" s="2"/>
    </row>
    <row r="83" spans="1:10" s="4" customFormat="1" ht="15.75" x14ac:dyDescent="0.3">
      <c r="A83" s="16" t="s">
        <v>145</v>
      </c>
      <c r="B83" s="14" t="s">
        <v>146</v>
      </c>
      <c r="C83" s="15">
        <f>SUM(C76:C82)</f>
        <v>0</v>
      </c>
      <c r="D83" s="15">
        <f>SUM(D76:D82)</f>
        <v>0</v>
      </c>
      <c r="E83" s="15">
        <v>9800000</v>
      </c>
      <c r="F83" s="19">
        <v>9800000</v>
      </c>
      <c r="G83" s="19">
        <f>SUM(G76:G82)</f>
        <v>9486557</v>
      </c>
      <c r="H83" s="30">
        <f>SUM(H76:H82)</f>
        <v>11642851</v>
      </c>
      <c r="I83" s="39">
        <f t="shared" si="1"/>
        <v>1842851</v>
      </c>
      <c r="J83" s="2"/>
    </row>
    <row r="84" spans="1:10" s="4" customFormat="1" ht="16.5" x14ac:dyDescent="0.3">
      <c r="A84" s="10" t="s">
        <v>147</v>
      </c>
      <c r="B84" s="11" t="s">
        <v>148</v>
      </c>
      <c r="C84" s="12">
        <v>188975315</v>
      </c>
      <c r="D84" s="12">
        <v>89929204</v>
      </c>
      <c r="E84" s="12">
        <v>116959636</v>
      </c>
      <c r="F84" s="12">
        <v>116202636</v>
      </c>
      <c r="G84" s="12">
        <v>83059424</v>
      </c>
      <c r="H84" s="23">
        <v>114556830</v>
      </c>
      <c r="I84" s="39">
        <f t="shared" si="1"/>
        <v>-1645806</v>
      </c>
      <c r="J84" s="2"/>
    </row>
    <row r="85" spans="1:10" s="4" customFormat="1" ht="16.5" x14ac:dyDescent="0.3">
      <c r="A85" s="10" t="s">
        <v>149</v>
      </c>
      <c r="B85" s="11" t="s">
        <v>150</v>
      </c>
      <c r="C85" s="12"/>
      <c r="D85" s="12"/>
      <c r="E85" s="12">
        <v>0</v>
      </c>
      <c r="F85" s="12">
        <v>0</v>
      </c>
      <c r="G85" s="12">
        <v>0</v>
      </c>
      <c r="H85" s="23">
        <v>0</v>
      </c>
      <c r="I85" s="39">
        <f>H85-F85</f>
        <v>0</v>
      </c>
      <c r="J85" s="2"/>
    </row>
    <row r="86" spans="1:10" s="4" customFormat="1" ht="16.5" x14ac:dyDescent="0.3">
      <c r="A86" s="10" t="s">
        <v>424</v>
      </c>
      <c r="B86" s="11" t="s">
        <v>151</v>
      </c>
      <c r="C86" s="12"/>
      <c r="D86" s="12"/>
      <c r="E86" s="12">
        <v>0</v>
      </c>
      <c r="F86" s="12">
        <v>0</v>
      </c>
      <c r="G86" s="12">
        <v>0</v>
      </c>
      <c r="H86" s="23">
        <v>0</v>
      </c>
      <c r="I86" s="39">
        <f t="shared" si="1"/>
        <v>0</v>
      </c>
      <c r="J86" s="2"/>
    </row>
    <row r="87" spans="1:10" s="4" customFormat="1" ht="32.25" x14ac:dyDescent="0.3">
      <c r="A87" s="10" t="s">
        <v>152</v>
      </c>
      <c r="B87" s="11" t="s">
        <v>153</v>
      </c>
      <c r="C87" s="12">
        <v>42519685</v>
      </c>
      <c r="D87" s="12">
        <v>904368</v>
      </c>
      <c r="E87" s="12">
        <v>10045142</v>
      </c>
      <c r="F87" s="12">
        <v>9841142</v>
      </c>
      <c r="G87" s="12">
        <v>149536</v>
      </c>
      <c r="H87" s="23">
        <v>9841142</v>
      </c>
      <c r="I87" s="39">
        <f t="shared" si="1"/>
        <v>0</v>
      </c>
      <c r="J87" s="2"/>
    </row>
    <row r="88" spans="1:10" s="4" customFormat="1" ht="15.75" x14ac:dyDescent="0.3">
      <c r="A88" s="20" t="s">
        <v>154</v>
      </c>
      <c r="B88" s="14" t="s">
        <v>155</v>
      </c>
      <c r="C88" s="15">
        <f>SUM(C84:C87)</f>
        <v>231495000</v>
      </c>
      <c r="D88" s="15">
        <f>SUM(D84:D87)</f>
        <v>90833572</v>
      </c>
      <c r="E88" s="15">
        <v>127004778</v>
      </c>
      <c r="F88" s="19">
        <v>126043778</v>
      </c>
      <c r="G88" s="19">
        <f>SUM(G84:G87)</f>
        <v>83208960</v>
      </c>
      <c r="H88" s="30">
        <f>SUM(H84:H87)</f>
        <v>124397972</v>
      </c>
      <c r="I88" s="39">
        <f t="shared" si="1"/>
        <v>-1645806</v>
      </c>
      <c r="J88" s="2"/>
    </row>
    <row r="89" spans="1:10" s="4" customFormat="1" ht="32.25" hidden="1" x14ac:dyDescent="0.3">
      <c r="A89" s="10" t="s">
        <v>156</v>
      </c>
      <c r="B89" s="11" t="s">
        <v>157</v>
      </c>
      <c r="C89" s="12"/>
      <c r="D89" s="12"/>
      <c r="E89" s="12">
        <v>0</v>
      </c>
      <c r="F89" s="12">
        <v>0</v>
      </c>
      <c r="G89" s="12">
        <v>0</v>
      </c>
      <c r="H89" s="23">
        <v>0</v>
      </c>
      <c r="I89" s="39">
        <f t="shared" si="1"/>
        <v>0</v>
      </c>
      <c r="J89" s="2"/>
    </row>
    <row r="90" spans="1:10" s="4" customFormat="1" ht="32.25" hidden="1" x14ac:dyDescent="0.3">
      <c r="A90" s="10" t="s">
        <v>158</v>
      </c>
      <c r="B90" s="11" t="s">
        <v>159</v>
      </c>
      <c r="C90" s="12"/>
      <c r="D90" s="12"/>
      <c r="E90" s="12">
        <v>0</v>
      </c>
      <c r="F90" s="12">
        <v>0</v>
      </c>
      <c r="G90" s="12">
        <v>0</v>
      </c>
      <c r="H90" s="23">
        <v>0</v>
      </c>
      <c r="I90" s="39">
        <f t="shared" si="1"/>
        <v>0</v>
      </c>
      <c r="J90" s="2"/>
    </row>
    <row r="91" spans="1:10" s="4" customFormat="1" ht="32.25" hidden="1" x14ac:dyDescent="0.3">
      <c r="A91" s="10" t="s">
        <v>160</v>
      </c>
      <c r="B91" s="11" t="s">
        <v>161</v>
      </c>
      <c r="C91" s="12"/>
      <c r="D91" s="12"/>
      <c r="E91" s="12">
        <v>0</v>
      </c>
      <c r="F91" s="12">
        <v>0</v>
      </c>
      <c r="G91" s="12">
        <v>0</v>
      </c>
      <c r="H91" s="23">
        <v>0</v>
      </c>
      <c r="I91" s="39">
        <f t="shared" si="1"/>
        <v>0</v>
      </c>
      <c r="J91" s="2"/>
    </row>
    <row r="92" spans="1:10" s="4" customFormat="1" ht="32.25" hidden="1" x14ac:dyDescent="0.3">
      <c r="A92" s="10" t="s">
        <v>162</v>
      </c>
      <c r="B92" s="11" t="s">
        <v>163</v>
      </c>
      <c r="C92" s="12"/>
      <c r="D92" s="12"/>
      <c r="E92" s="12">
        <v>0</v>
      </c>
      <c r="F92" s="12">
        <v>0</v>
      </c>
      <c r="G92" s="12">
        <v>0</v>
      </c>
      <c r="H92" s="23">
        <v>0</v>
      </c>
      <c r="I92" s="39">
        <f t="shared" si="1"/>
        <v>0</v>
      </c>
      <c r="J92" s="2"/>
    </row>
    <row r="93" spans="1:10" s="4" customFormat="1" ht="32.25" hidden="1" x14ac:dyDescent="0.3">
      <c r="A93" s="10" t="s">
        <v>164</v>
      </c>
      <c r="B93" s="11" t="s">
        <v>165</v>
      </c>
      <c r="C93" s="12"/>
      <c r="D93" s="12"/>
      <c r="E93" s="12">
        <v>0</v>
      </c>
      <c r="F93" s="12">
        <v>0</v>
      </c>
      <c r="G93" s="12">
        <v>0</v>
      </c>
      <c r="H93" s="23">
        <v>0</v>
      </c>
      <c r="I93" s="39">
        <f t="shared" si="1"/>
        <v>0</v>
      </c>
      <c r="J93" s="2"/>
    </row>
    <row r="94" spans="1:10" s="4" customFormat="1" ht="32.25" hidden="1" x14ac:dyDescent="0.3">
      <c r="A94" s="10" t="s">
        <v>166</v>
      </c>
      <c r="B94" s="11" t="s">
        <v>167</v>
      </c>
      <c r="C94" s="12"/>
      <c r="D94" s="12"/>
      <c r="E94" s="12">
        <v>0</v>
      </c>
      <c r="F94" s="12">
        <v>0</v>
      </c>
      <c r="G94" s="12">
        <v>0</v>
      </c>
      <c r="H94" s="23">
        <v>0</v>
      </c>
      <c r="I94" s="39">
        <f t="shared" si="1"/>
        <v>0</v>
      </c>
      <c r="J94" s="2"/>
    </row>
    <row r="95" spans="1:10" s="4" customFormat="1" ht="16.5" hidden="1" x14ac:dyDescent="0.3">
      <c r="A95" s="10" t="s">
        <v>168</v>
      </c>
      <c r="B95" s="11" t="s">
        <v>169</v>
      </c>
      <c r="C95" s="12"/>
      <c r="D95" s="12"/>
      <c r="E95" s="12">
        <v>0</v>
      </c>
      <c r="F95" s="12">
        <v>0</v>
      </c>
      <c r="G95" s="12">
        <v>0</v>
      </c>
      <c r="H95" s="23">
        <v>0</v>
      </c>
      <c r="I95" s="39">
        <f t="shared" si="1"/>
        <v>0</v>
      </c>
      <c r="J95" s="2"/>
    </row>
    <row r="96" spans="1:10" s="4" customFormat="1" ht="16.5" hidden="1" x14ac:dyDescent="0.3">
      <c r="A96" s="10" t="s">
        <v>446</v>
      </c>
      <c r="B96" s="11" t="s">
        <v>170</v>
      </c>
      <c r="C96" s="12"/>
      <c r="D96" s="12"/>
      <c r="E96" s="12">
        <v>0</v>
      </c>
      <c r="F96" s="12">
        <v>0</v>
      </c>
      <c r="G96" s="12">
        <v>0</v>
      </c>
      <c r="H96" s="23">
        <v>0</v>
      </c>
      <c r="I96" s="39">
        <f t="shared" si="1"/>
        <v>0</v>
      </c>
      <c r="J96" s="2"/>
    </row>
    <row r="97" spans="1:10" s="4" customFormat="1" ht="32.25" hidden="1" x14ac:dyDescent="0.3">
      <c r="A97" s="10" t="s">
        <v>171</v>
      </c>
      <c r="B97" s="11" t="s">
        <v>172</v>
      </c>
      <c r="C97" s="12"/>
      <c r="D97" s="12"/>
      <c r="E97" s="12">
        <v>0</v>
      </c>
      <c r="F97" s="12">
        <v>0</v>
      </c>
      <c r="G97" s="12">
        <v>0</v>
      </c>
      <c r="H97" s="23">
        <v>0</v>
      </c>
      <c r="I97" s="39">
        <f t="shared" si="1"/>
        <v>0</v>
      </c>
      <c r="J97" s="2"/>
    </row>
    <row r="98" spans="1:10" s="4" customFormat="1" ht="15.75" x14ac:dyDescent="0.3">
      <c r="A98" s="20" t="s">
        <v>173</v>
      </c>
      <c r="B98" s="14" t="s">
        <v>174</v>
      </c>
      <c r="C98" s="15">
        <f>SUM(C89:C97)</f>
        <v>0</v>
      </c>
      <c r="D98" s="15">
        <f>SUM(D89:D97)</f>
        <v>0</v>
      </c>
      <c r="E98" s="15">
        <v>0</v>
      </c>
      <c r="F98" s="19">
        <v>0</v>
      </c>
      <c r="G98" s="19">
        <f>SUM(G89:G97)</f>
        <v>0</v>
      </c>
      <c r="H98" s="30">
        <v>0</v>
      </c>
      <c r="I98" s="39">
        <f t="shared" si="1"/>
        <v>0</v>
      </c>
      <c r="J98" s="2"/>
    </row>
    <row r="99" spans="1:10" ht="15.75" x14ac:dyDescent="0.25">
      <c r="A99" s="22" t="s">
        <v>425</v>
      </c>
      <c r="B99" s="14"/>
      <c r="C99" s="15">
        <f>C83+C88+C98</f>
        <v>231495000</v>
      </c>
      <c r="D99" s="15">
        <f>D83+D88+D98</f>
        <v>90833572</v>
      </c>
      <c r="E99" s="15">
        <v>136804778</v>
      </c>
      <c r="F99" s="19">
        <v>135843778</v>
      </c>
      <c r="G99" s="19">
        <f>G83+G88</f>
        <v>92695517</v>
      </c>
      <c r="H99" s="30">
        <f>H83+H88</f>
        <v>136040823</v>
      </c>
      <c r="I99" s="39">
        <f t="shared" si="1"/>
        <v>197045</v>
      </c>
    </row>
    <row r="100" spans="1:10" ht="15.75" x14ac:dyDescent="0.2">
      <c r="A100" s="16" t="s">
        <v>175</v>
      </c>
      <c r="B100" s="14" t="s">
        <v>176</v>
      </c>
      <c r="C100" s="23">
        <f t="shared" ref="C100:D100" si="2">C21+C22+C51+C60+C74+C83+C88+C98</f>
        <v>591683859</v>
      </c>
      <c r="D100" s="30">
        <f t="shared" si="2"/>
        <v>448985282</v>
      </c>
      <c r="E100" s="19">
        <v>540775352</v>
      </c>
      <c r="F100" s="19">
        <v>554273355</v>
      </c>
      <c r="G100" s="19">
        <f>G21+G22+G51+G60+G74+G83+G88+G98</f>
        <v>458248377</v>
      </c>
      <c r="H100" s="30">
        <f>H21+H22+H51+H60+H74+H83+H88+H98</f>
        <v>632109387</v>
      </c>
      <c r="I100" s="39">
        <f t="shared" si="1"/>
        <v>77836032</v>
      </c>
    </row>
    <row r="101" spans="1:10" ht="31.5" x14ac:dyDescent="0.25">
      <c r="A101" s="10" t="s">
        <v>177</v>
      </c>
      <c r="B101" s="11" t="s">
        <v>178</v>
      </c>
      <c r="C101" s="12">
        <v>2987432</v>
      </c>
      <c r="D101" s="12">
        <v>2987432</v>
      </c>
      <c r="E101" s="12">
        <v>2987432</v>
      </c>
      <c r="F101" s="12">
        <v>2987432</v>
      </c>
      <c r="G101" s="12">
        <v>2987432</v>
      </c>
      <c r="H101" s="23">
        <v>2987432</v>
      </c>
      <c r="I101" s="39">
        <f t="shared" si="1"/>
        <v>0</v>
      </c>
    </row>
    <row r="102" spans="1:10" ht="31.5" x14ac:dyDescent="0.25">
      <c r="A102" s="10" t="s">
        <v>179</v>
      </c>
      <c r="B102" s="11" t="s">
        <v>180</v>
      </c>
      <c r="C102" s="12"/>
      <c r="D102" s="12"/>
      <c r="E102" s="12">
        <v>0</v>
      </c>
      <c r="F102" s="12">
        <v>0</v>
      </c>
      <c r="G102" s="12">
        <v>0</v>
      </c>
      <c r="H102" s="23">
        <v>0</v>
      </c>
      <c r="I102" s="39">
        <f t="shared" si="1"/>
        <v>0</v>
      </c>
    </row>
    <row r="103" spans="1:10" ht="31.5" x14ac:dyDescent="0.25">
      <c r="A103" s="10" t="s">
        <v>426</v>
      </c>
      <c r="B103" s="11" t="s">
        <v>181</v>
      </c>
      <c r="C103" s="12"/>
      <c r="D103" s="12"/>
      <c r="E103" s="12">
        <v>0</v>
      </c>
      <c r="F103" s="12">
        <v>0</v>
      </c>
      <c r="G103" s="12">
        <v>0</v>
      </c>
      <c r="H103" s="23">
        <v>0</v>
      </c>
      <c r="I103" s="39">
        <f t="shared" si="1"/>
        <v>0</v>
      </c>
    </row>
    <row r="104" spans="1:10" ht="15.75" x14ac:dyDescent="0.2">
      <c r="A104" s="20" t="s">
        <v>182</v>
      </c>
      <c r="B104" s="16" t="s">
        <v>183</v>
      </c>
      <c r="C104" s="24">
        <f>SUM(C101:C103)</f>
        <v>2987432</v>
      </c>
      <c r="D104" s="24">
        <f>SUM(D101:D103)</f>
        <v>2987432</v>
      </c>
      <c r="E104" s="24">
        <v>2987432</v>
      </c>
      <c r="F104" s="43">
        <v>2987432</v>
      </c>
      <c r="G104" s="43">
        <f>SUM(G101:G103)</f>
        <v>2987432</v>
      </c>
      <c r="H104" s="46">
        <f>SUM(H101:H103)</f>
        <v>2987432</v>
      </c>
      <c r="I104" s="39">
        <f t="shared" si="1"/>
        <v>0</v>
      </c>
    </row>
    <row r="105" spans="1:10" ht="15.75" hidden="1" x14ac:dyDescent="0.25">
      <c r="A105" s="10" t="s">
        <v>184</v>
      </c>
      <c r="B105" s="11" t="s">
        <v>185</v>
      </c>
      <c r="C105" s="12"/>
      <c r="D105" s="12"/>
      <c r="E105" s="12">
        <v>0</v>
      </c>
      <c r="F105" s="12">
        <v>0</v>
      </c>
      <c r="G105" s="12">
        <v>0</v>
      </c>
      <c r="H105" s="23">
        <v>0</v>
      </c>
      <c r="I105" s="39">
        <f t="shared" si="1"/>
        <v>0</v>
      </c>
    </row>
    <row r="106" spans="1:10" ht="15.75" hidden="1" x14ac:dyDescent="0.25">
      <c r="A106" s="10" t="s">
        <v>187</v>
      </c>
      <c r="B106" s="11" t="s">
        <v>186</v>
      </c>
      <c r="C106" s="12"/>
      <c r="D106" s="12"/>
      <c r="E106" s="12">
        <v>0</v>
      </c>
      <c r="F106" s="12">
        <v>0</v>
      </c>
      <c r="G106" s="12">
        <v>0</v>
      </c>
      <c r="H106" s="23">
        <v>0</v>
      </c>
      <c r="I106" s="39">
        <f t="shared" si="1"/>
        <v>0</v>
      </c>
    </row>
    <row r="107" spans="1:10" ht="15.75" hidden="1" x14ac:dyDescent="0.25">
      <c r="A107" s="10" t="s">
        <v>427</v>
      </c>
      <c r="B107" s="11" t="s">
        <v>188</v>
      </c>
      <c r="C107" s="12"/>
      <c r="D107" s="12"/>
      <c r="E107" s="12">
        <v>0</v>
      </c>
      <c r="F107" s="12">
        <v>0</v>
      </c>
      <c r="G107" s="12">
        <v>0</v>
      </c>
      <c r="H107" s="23">
        <v>0</v>
      </c>
      <c r="I107" s="39">
        <f t="shared" si="1"/>
        <v>0</v>
      </c>
    </row>
    <row r="108" spans="1:10" ht="15.75" hidden="1" x14ac:dyDescent="0.25">
      <c r="A108" s="10" t="s">
        <v>447</v>
      </c>
      <c r="B108" s="11" t="s">
        <v>189</v>
      </c>
      <c r="C108" s="12"/>
      <c r="D108" s="12"/>
      <c r="E108" s="12">
        <v>0</v>
      </c>
      <c r="F108" s="12">
        <v>0</v>
      </c>
      <c r="G108" s="12">
        <v>0</v>
      </c>
      <c r="H108" s="23">
        <v>0</v>
      </c>
      <c r="I108" s="39">
        <f t="shared" si="1"/>
        <v>0</v>
      </c>
    </row>
    <row r="109" spans="1:10" ht="15.75" hidden="1" x14ac:dyDescent="0.25">
      <c r="A109" s="10" t="s">
        <v>428</v>
      </c>
      <c r="B109" s="11" t="s">
        <v>429</v>
      </c>
      <c r="C109" s="12"/>
      <c r="D109" s="12"/>
      <c r="E109" s="12">
        <v>0</v>
      </c>
      <c r="F109" s="12">
        <v>0</v>
      </c>
      <c r="G109" s="12">
        <v>0</v>
      </c>
      <c r="H109" s="23">
        <v>0</v>
      </c>
      <c r="I109" s="39">
        <f t="shared" si="1"/>
        <v>0</v>
      </c>
    </row>
    <row r="110" spans="1:10" ht="15.75" hidden="1" x14ac:dyDescent="0.25">
      <c r="A110" s="10" t="s">
        <v>430</v>
      </c>
      <c r="B110" s="11" t="s">
        <v>431</v>
      </c>
      <c r="C110" s="12"/>
      <c r="D110" s="12"/>
      <c r="E110" s="12">
        <v>0</v>
      </c>
      <c r="F110" s="12">
        <v>0</v>
      </c>
      <c r="G110" s="12">
        <v>0</v>
      </c>
      <c r="H110" s="23">
        <v>0</v>
      </c>
      <c r="I110" s="39">
        <f t="shared" si="1"/>
        <v>0</v>
      </c>
    </row>
    <row r="111" spans="1:10" ht="15.75" x14ac:dyDescent="0.2">
      <c r="A111" s="20" t="s">
        <v>190</v>
      </c>
      <c r="B111" s="16" t="s">
        <v>191</v>
      </c>
      <c r="C111" s="24">
        <f>SUM(C105:C110)</f>
        <v>0</v>
      </c>
      <c r="D111" s="24">
        <f>SUM(D105:D110)</f>
        <v>0</v>
      </c>
      <c r="E111" s="24">
        <v>0</v>
      </c>
      <c r="F111" s="43">
        <v>0</v>
      </c>
      <c r="G111" s="43">
        <f>SUM(G105:G110)</f>
        <v>0</v>
      </c>
      <c r="H111" s="46">
        <v>0</v>
      </c>
      <c r="I111" s="39">
        <f t="shared" si="1"/>
        <v>0</v>
      </c>
    </row>
    <row r="112" spans="1:10" ht="15.75" x14ac:dyDescent="0.25">
      <c r="A112" s="17" t="s">
        <v>192</v>
      </c>
      <c r="B112" s="18" t="s">
        <v>193</v>
      </c>
      <c r="C112" s="19"/>
      <c r="D112" s="19"/>
      <c r="E112" s="19">
        <v>0</v>
      </c>
      <c r="F112" s="19">
        <v>0</v>
      </c>
      <c r="G112" s="19" t="s">
        <v>457</v>
      </c>
      <c r="H112" s="30">
        <v>0</v>
      </c>
      <c r="I112" s="39">
        <f t="shared" si="1"/>
        <v>0</v>
      </c>
    </row>
    <row r="113" spans="1:10" ht="31.5" x14ac:dyDescent="0.25">
      <c r="A113" s="17" t="s">
        <v>194</v>
      </c>
      <c r="B113" s="18" t="s">
        <v>195</v>
      </c>
      <c r="C113" s="19">
        <v>12846231</v>
      </c>
      <c r="D113" s="19">
        <v>12853224</v>
      </c>
      <c r="E113" s="19">
        <v>13283713</v>
      </c>
      <c r="F113" s="19">
        <v>13283713</v>
      </c>
      <c r="G113" s="19">
        <v>13283713</v>
      </c>
      <c r="H113" s="30">
        <v>13283713</v>
      </c>
      <c r="I113" s="39">
        <f t="shared" si="1"/>
        <v>0</v>
      </c>
    </row>
    <row r="114" spans="1:10" ht="15.75" x14ac:dyDescent="0.25">
      <c r="A114" s="17" t="s">
        <v>432</v>
      </c>
      <c r="B114" s="18" t="s">
        <v>196</v>
      </c>
      <c r="C114" s="19">
        <v>89940236</v>
      </c>
      <c r="D114" s="19">
        <v>89940236</v>
      </c>
      <c r="E114" s="19">
        <v>129862972</v>
      </c>
      <c r="F114" s="19">
        <v>147593171</v>
      </c>
      <c r="G114" s="19">
        <v>110393523</v>
      </c>
      <c r="H114" s="30">
        <v>147593171</v>
      </c>
      <c r="I114" s="39">
        <f t="shared" si="1"/>
        <v>0</v>
      </c>
    </row>
    <row r="115" spans="1:10" s="4" customFormat="1" ht="16.5" x14ac:dyDescent="0.3">
      <c r="A115" s="17" t="s">
        <v>433</v>
      </c>
      <c r="B115" s="18" t="s">
        <v>197</v>
      </c>
      <c r="C115" s="19"/>
      <c r="D115" s="19"/>
      <c r="E115" s="19">
        <v>0</v>
      </c>
      <c r="F115" s="19">
        <v>0</v>
      </c>
      <c r="G115" s="19">
        <v>0</v>
      </c>
      <c r="H115" s="30">
        <v>0</v>
      </c>
      <c r="I115" s="39">
        <f t="shared" si="1"/>
        <v>0</v>
      </c>
      <c r="J115" s="2"/>
    </row>
    <row r="116" spans="1:10" s="4" customFormat="1" ht="16.5" x14ac:dyDescent="0.3">
      <c r="A116" s="17" t="s">
        <v>198</v>
      </c>
      <c r="B116" s="18" t="s">
        <v>199</v>
      </c>
      <c r="C116" s="19"/>
      <c r="D116" s="19"/>
      <c r="E116" s="19">
        <v>0</v>
      </c>
      <c r="F116" s="19">
        <v>0</v>
      </c>
      <c r="G116" s="19">
        <v>0</v>
      </c>
      <c r="H116" s="30">
        <v>0</v>
      </c>
      <c r="I116" s="39">
        <f t="shared" si="1"/>
        <v>0</v>
      </c>
      <c r="J116" s="2"/>
    </row>
    <row r="117" spans="1:10" s="4" customFormat="1" ht="16.5" x14ac:dyDescent="0.3">
      <c r="A117" s="17" t="s">
        <v>200</v>
      </c>
      <c r="B117" s="18" t="s">
        <v>201</v>
      </c>
      <c r="C117" s="19"/>
      <c r="D117" s="19"/>
      <c r="E117" s="19">
        <v>0</v>
      </c>
      <c r="F117" s="19">
        <v>0</v>
      </c>
      <c r="G117" s="19">
        <v>0</v>
      </c>
      <c r="H117" s="30">
        <v>0</v>
      </c>
      <c r="I117" s="39">
        <f t="shared" si="1"/>
        <v>0</v>
      </c>
      <c r="J117" s="2"/>
    </row>
    <row r="118" spans="1:10" s="4" customFormat="1" ht="16.5" x14ac:dyDescent="0.3">
      <c r="A118" s="10" t="s">
        <v>434</v>
      </c>
      <c r="B118" s="11" t="s">
        <v>435</v>
      </c>
      <c r="C118" s="12"/>
      <c r="D118" s="12"/>
      <c r="E118" s="12">
        <v>0</v>
      </c>
      <c r="F118" s="12">
        <v>0</v>
      </c>
      <c r="G118" s="12">
        <v>0</v>
      </c>
      <c r="H118" s="23">
        <v>0</v>
      </c>
      <c r="I118" s="39">
        <f t="shared" si="1"/>
        <v>0</v>
      </c>
      <c r="J118" s="2"/>
    </row>
    <row r="119" spans="1:10" s="4" customFormat="1" ht="16.5" x14ac:dyDescent="0.3">
      <c r="A119" s="10" t="s">
        <v>436</v>
      </c>
      <c r="B119" s="11" t="s">
        <v>437</v>
      </c>
      <c r="C119" s="12"/>
      <c r="D119" s="12"/>
      <c r="E119" s="12">
        <v>0</v>
      </c>
      <c r="F119" s="12">
        <v>0</v>
      </c>
      <c r="G119" s="12">
        <v>0</v>
      </c>
      <c r="H119" s="23">
        <v>0</v>
      </c>
      <c r="I119" s="39">
        <f t="shared" si="1"/>
        <v>0</v>
      </c>
      <c r="J119" s="2"/>
    </row>
    <row r="120" spans="1:10" s="4" customFormat="1" ht="15.75" x14ac:dyDescent="0.3">
      <c r="A120" s="20" t="s">
        <v>438</v>
      </c>
      <c r="B120" s="16" t="s">
        <v>439</v>
      </c>
      <c r="C120" s="24">
        <f>SUM(C118:C119)</f>
        <v>0</v>
      </c>
      <c r="D120" s="24">
        <f>SUM(D118:D119)</f>
        <v>0</v>
      </c>
      <c r="E120" s="24">
        <v>0</v>
      </c>
      <c r="F120" s="43">
        <v>0</v>
      </c>
      <c r="G120" s="43">
        <f>SUM(G118:G119)</f>
        <v>0</v>
      </c>
      <c r="H120" s="46">
        <v>0</v>
      </c>
      <c r="I120" s="39">
        <f t="shared" si="1"/>
        <v>0</v>
      </c>
      <c r="J120" s="5"/>
    </row>
    <row r="121" spans="1:10" s="4" customFormat="1" ht="15.75" x14ac:dyDescent="0.3">
      <c r="A121" s="20" t="s">
        <v>202</v>
      </c>
      <c r="B121" s="16" t="s">
        <v>203</v>
      </c>
      <c r="C121" s="24">
        <f>C104+C111+C112+C113+C114+C115+C116+C117+C120</f>
        <v>105773899</v>
      </c>
      <c r="D121" s="24">
        <f>D104+D111+D112+D113+D114+D115+D116+D117+D120</f>
        <v>105780892</v>
      </c>
      <c r="E121" s="24">
        <v>146134117</v>
      </c>
      <c r="F121" s="43">
        <v>163864316</v>
      </c>
      <c r="G121" s="43">
        <f>G104+G113+G114</f>
        <v>126664668</v>
      </c>
      <c r="H121" s="46">
        <f>H104+H113+H114</f>
        <v>163864316</v>
      </c>
      <c r="I121" s="39">
        <f t="shared" si="1"/>
        <v>0</v>
      </c>
      <c r="J121" s="2"/>
    </row>
    <row r="122" spans="1:10" s="4" customFormat="1" ht="16.5" hidden="1" x14ac:dyDescent="0.3">
      <c r="A122" s="10" t="s">
        <v>204</v>
      </c>
      <c r="B122" s="11" t="s">
        <v>205</v>
      </c>
      <c r="C122" s="12"/>
      <c r="D122" s="12"/>
      <c r="E122" s="12">
        <v>0</v>
      </c>
      <c r="F122" s="12">
        <v>0</v>
      </c>
      <c r="G122" s="12">
        <v>0</v>
      </c>
      <c r="H122" s="23">
        <v>0</v>
      </c>
      <c r="I122" s="39">
        <f t="shared" si="1"/>
        <v>0</v>
      </c>
      <c r="J122" s="2"/>
    </row>
    <row r="123" spans="1:10" s="4" customFormat="1" ht="16.5" hidden="1" x14ac:dyDescent="0.3">
      <c r="A123" s="10" t="s">
        <v>206</v>
      </c>
      <c r="B123" s="11" t="s">
        <v>207</v>
      </c>
      <c r="C123" s="12"/>
      <c r="D123" s="12"/>
      <c r="E123" s="12">
        <v>0</v>
      </c>
      <c r="F123" s="12">
        <v>0</v>
      </c>
      <c r="G123" s="12">
        <v>0</v>
      </c>
      <c r="H123" s="23">
        <v>0</v>
      </c>
      <c r="I123" s="39">
        <f t="shared" si="1"/>
        <v>0</v>
      </c>
      <c r="J123" s="2"/>
    </row>
    <row r="124" spans="1:10" s="4" customFormat="1" ht="16.5" hidden="1" x14ac:dyDescent="0.3">
      <c r="A124" s="10" t="s">
        <v>208</v>
      </c>
      <c r="B124" s="11" t="s">
        <v>209</v>
      </c>
      <c r="C124" s="12"/>
      <c r="D124" s="12"/>
      <c r="E124" s="12">
        <v>0</v>
      </c>
      <c r="F124" s="12">
        <v>0</v>
      </c>
      <c r="G124" s="12">
        <v>0</v>
      </c>
      <c r="H124" s="23">
        <v>0</v>
      </c>
      <c r="I124" s="39">
        <f t="shared" si="1"/>
        <v>0</v>
      </c>
      <c r="J124" s="2"/>
    </row>
    <row r="125" spans="1:10" s="4" customFormat="1" ht="32.25" hidden="1" x14ac:dyDescent="0.3">
      <c r="A125" s="10" t="s">
        <v>440</v>
      </c>
      <c r="B125" s="11" t="s">
        <v>210</v>
      </c>
      <c r="C125" s="12"/>
      <c r="D125" s="12"/>
      <c r="E125" s="12">
        <v>0</v>
      </c>
      <c r="F125" s="12">
        <v>0</v>
      </c>
      <c r="G125" s="12">
        <v>0</v>
      </c>
      <c r="H125" s="23">
        <v>0</v>
      </c>
      <c r="I125" s="39">
        <f t="shared" si="1"/>
        <v>0</v>
      </c>
      <c r="J125" s="2"/>
    </row>
    <row r="126" spans="1:10" s="4" customFormat="1" ht="32.25" hidden="1" x14ac:dyDescent="0.3">
      <c r="A126" s="10" t="s">
        <v>441</v>
      </c>
      <c r="B126" s="11" t="s">
        <v>442</v>
      </c>
      <c r="C126" s="12"/>
      <c r="D126" s="12"/>
      <c r="E126" s="12">
        <v>0</v>
      </c>
      <c r="F126" s="12">
        <v>0</v>
      </c>
      <c r="G126" s="12">
        <v>0</v>
      </c>
      <c r="H126" s="23">
        <v>0</v>
      </c>
      <c r="I126" s="39">
        <f t="shared" si="1"/>
        <v>0</v>
      </c>
      <c r="J126" s="2"/>
    </row>
    <row r="127" spans="1:10" s="4" customFormat="1" ht="15.75" x14ac:dyDescent="0.3">
      <c r="A127" s="20" t="s">
        <v>211</v>
      </c>
      <c r="B127" s="16" t="s">
        <v>212</v>
      </c>
      <c r="C127" s="24">
        <f>SUM(C122:C126)</f>
        <v>0</v>
      </c>
      <c r="D127" s="24">
        <f>SUM(D122:D126)</f>
        <v>0</v>
      </c>
      <c r="E127" s="24">
        <v>0</v>
      </c>
      <c r="F127" s="43">
        <v>0</v>
      </c>
      <c r="G127" s="43">
        <f>SUM(G122:G126)</f>
        <v>0</v>
      </c>
      <c r="H127" s="46">
        <v>0</v>
      </c>
      <c r="I127" s="39">
        <f t="shared" si="1"/>
        <v>0</v>
      </c>
      <c r="J127" s="2"/>
    </row>
    <row r="128" spans="1:10" s="4" customFormat="1" ht="32.25" x14ac:dyDescent="0.3">
      <c r="A128" s="17" t="s">
        <v>213</v>
      </c>
      <c r="B128" s="18" t="s">
        <v>214</v>
      </c>
      <c r="C128" s="19"/>
      <c r="D128" s="19"/>
      <c r="E128" s="19">
        <v>0</v>
      </c>
      <c r="F128" s="19">
        <v>0</v>
      </c>
      <c r="G128" s="19">
        <v>0</v>
      </c>
      <c r="H128" s="30">
        <v>0</v>
      </c>
      <c r="I128" s="39">
        <f t="shared" si="1"/>
        <v>0</v>
      </c>
      <c r="J128" s="2"/>
    </row>
    <row r="129" spans="1:10" s="4" customFormat="1" ht="16.5" x14ac:dyDescent="0.3">
      <c r="A129" s="17" t="s">
        <v>443</v>
      </c>
      <c r="B129" s="18" t="s">
        <v>444</v>
      </c>
      <c r="C129" s="19"/>
      <c r="D129" s="19"/>
      <c r="E129" s="19">
        <v>0</v>
      </c>
      <c r="F129" s="19">
        <v>0</v>
      </c>
      <c r="G129" s="19">
        <v>0</v>
      </c>
      <c r="H129" s="30">
        <v>0</v>
      </c>
      <c r="I129" s="39">
        <f t="shared" si="1"/>
        <v>0</v>
      </c>
      <c r="J129" s="2"/>
    </row>
    <row r="130" spans="1:10" s="4" customFormat="1" ht="15.75" x14ac:dyDescent="0.3">
      <c r="A130" s="20" t="s">
        <v>215</v>
      </c>
      <c r="B130" s="16" t="s">
        <v>216</v>
      </c>
      <c r="C130" s="24">
        <f>C121+C127+C128+C129</f>
        <v>105773899</v>
      </c>
      <c r="D130" s="24">
        <f>D121+D127+D128+D129</f>
        <v>105780892</v>
      </c>
      <c r="E130" s="24">
        <v>146134117</v>
      </c>
      <c r="F130" s="43">
        <v>163864316</v>
      </c>
      <c r="G130" s="43">
        <f>G121+G127+G128+G129</f>
        <v>126664668</v>
      </c>
      <c r="H130" s="46">
        <f>H121+H127+H128+H129</f>
        <v>163864316</v>
      </c>
      <c r="I130" s="39">
        <f t="shared" si="1"/>
        <v>0</v>
      </c>
      <c r="J130" s="2"/>
    </row>
    <row r="131" spans="1:10" s="4" customFormat="1" ht="16.5" x14ac:dyDescent="0.3">
      <c r="A131" s="25" t="s">
        <v>217</v>
      </c>
      <c r="B131" s="26"/>
      <c r="C131" s="15">
        <f>C100+C130</f>
        <v>697457758</v>
      </c>
      <c r="D131" s="15">
        <f>D100+D130</f>
        <v>554766174</v>
      </c>
      <c r="E131" s="15">
        <v>686909469</v>
      </c>
      <c r="F131" s="19">
        <v>718137671</v>
      </c>
      <c r="G131" s="19">
        <f>G100+G130</f>
        <v>584913045</v>
      </c>
      <c r="H131" s="30">
        <f>H100+H130</f>
        <v>795973703</v>
      </c>
      <c r="I131" s="39">
        <f t="shared" si="1"/>
        <v>77836032</v>
      </c>
      <c r="J131" s="2"/>
    </row>
    <row r="133" spans="1:10" x14ac:dyDescent="0.3">
      <c r="H133" s="44">
        <f>'Rovatok bevétel mód.'!H102-'Rovatok kiadás  mód.'!H131</f>
        <v>0</v>
      </c>
    </row>
  </sheetData>
  <mergeCells count="2">
    <mergeCell ref="A1:I1"/>
    <mergeCell ref="A2:B2"/>
  </mergeCells>
  <pageMargins left="0.7" right="0.7" top="0.75" bottom="0.75" header="0.3" footer="0.3"/>
  <pageSetup paperSize="9" scale="55" fitToHeight="0" orientation="portrait" r:id="rId1"/>
  <ignoredErrors>
    <ignoredError sqref="G12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B8183-1E19-4328-AA9F-CFEC878DF36E}">
  <sheetPr>
    <tabColor rgb="FFFF0000"/>
    <pageSetUpPr fitToPage="1"/>
  </sheetPr>
  <dimension ref="A1:I102"/>
  <sheetViews>
    <sheetView tabSelected="1" zoomScaleNormal="100" workbookViewId="0">
      <selection activeCell="A82" sqref="A82:XFD84"/>
    </sheetView>
  </sheetViews>
  <sheetFormatPr defaultRowHeight="15" x14ac:dyDescent="0.3"/>
  <cols>
    <col min="1" max="1" width="71.85546875" customWidth="1"/>
    <col min="2" max="2" width="10.28515625" bestFit="1" customWidth="1"/>
    <col min="3" max="3" width="22.7109375" hidden="1" customWidth="1"/>
    <col min="4" max="4" width="19" hidden="1" customWidth="1"/>
    <col min="5" max="5" width="18.85546875" bestFit="1" customWidth="1"/>
    <col min="6" max="6" width="18.85546875" customWidth="1"/>
    <col min="7" max="7" width="18.7109375" bestFit="1" customWidth="1"/>
    <col min="8" max="8" width="20.5703125" bestFit="1" customWidth="1"/>
    <col min="9" max="9" width="17.5703125" style="3" hidden="1" customWidth="1"/>
  </cols>
  <sheetData>
    <row r="1" spans="1:9" ht="15.75" x14ac:dyDescent="0.25">
      <c r="A1" s="49" t="s">
        <v>452</v>
      </c>
      <c r="B1" s="49"/>
      <c r="C1" s="49"/>
      <c r="D1" s="49"/>
      <c r="E1" s="49"/>
      <c r="F1" s="49"/>
      <c r="G1" s="49"/>
      <c r="H1" s="49"/>
      <c r="I1" s="49"/>
    </row>
    <row r="2" spans="1:9" ht="47.25" x14ac:dyDescent="0.2">
      <c r="A2" s="51" t="s">
        <v>451</v>
      </c>
      <c r="B2" s="51"/>
      <c r="C2" s="27" t="s">
        <v>456</v>
      </c>
      <c r="D2" s="27" t="s">
        <v>450</v>
      </c>
      <c r="E2" s="37" t="s">
        <v>454</v>
      </c>
      <c r="F2" s="37" t="s">
        <v>453</v>
      </c>
      <c r="G2" s="37" t="s">
        <v>458</v>
      </c>
      <c r="H2" s="27" t="s">
        <v>460</v>
      </c>
      <c r="I2" s="40" t="s">
        <v>455</v>
      </c>
    </row>
    <row r="3" spans="1:9" ht="15.75" x14ac:dyDescent="0.25">
      <c r="A3" s="7" t="s">
        <v>218</v>
      </c>
      <c r="B3" s="8" t="s">
        <v>219</v>
      </c>
      <c r="C3" s="28">
        <v>126404744</v>
      </c>
      <c r="D3" s="28">
        <v>122514744</v>
      </c>
      <c r="E3" s="9">
        <v>180778862</v>
      </c>
      <c r="F3" s="9">
        <v>196145684</v>
      </c>
      <c r="G3" s="9">
        <v>162991896</v>
      </c>
      <c r="H3" s="28">
        <v>196145684</v>
      </c>
      <c r="I3" s="41">
        <f>H3-F3</f>
        <v>0</v>
      </c>
    </row>
    <row r="4" spans="1:9" ht="31.5" x14ac:dyDescent="0.25">
      <c r="A4" s="10" t="s">
        <v>220</v>
      </c>
      <c r="B4" s="11" t="s">
        <v>221</v>
      </c>
      <c r="C4" s="23">
        <v>107795230</v>
      </c>
      <c r="D4" s="23">
        <v>108635854</v>
      </c>
      <c r="E4" s="9">
        <v>115316256</v>
      </c>
      <c r="F4" s="9">
        <v>121477256</v>
      </c>
      <c r="G4" s="9">
        <v>100972982</v>
      </c>
      <c r="H4" s="28">
        <v>121477256</v>
      </c>
      <c r="I4" s="41">
        <f t="shared" ref="I4:I67" si="0">H4-F4</f>
        <v>0</v>
      </c>
    </row>
    <row r="5" spans="1:9" ht="31.5" x14ac:dyDescent="0.25">
      <c r="A5" s="10" t="s">
        <v>368</v>
      </c>
      <c r="B5" s="11" t="s">
        <v>367</v>
      </c>
      <c r="C5" s="23">
        <v>96794562</v>
      </c>
      <c r="D5" s="23">
        <v>88177502</v>
      </c>
      <c r="E5" s="9">
        <v>102945876</v>
      </c>
      <c r="F5" s="9">
        <v>112219036</v>
      </c>
      <c r="G5" s="9">
        <v>92656643</v>
      </c>
      <c r="H5" s="28">
        <v>112219036</v>
      </c>
      <c r="I5" s="41">
        <f t="shared" si="0"/>
        <v>0</v>
      </c>
    </row>
    <row r="6" spans="1:9" ht="31.5" x14ac:dyDescent="0.25">
      <c r="A6" s="10" t="s">
        <v>369</v>
      </c>
      <c r="B6" s="11" t="s">
        <v>366</v>
      </c>
      <c r="C6" s="23">
        <v>33366622</v>
      </c>
      <c r="D6" s="23">
        <v>31420519</v>
      </c>
      <c r="E6" s="9">
        <v>30275331</v>
      </c>
      <c r="F6" s="9">
        <v>31342111</v>
      </c>
      <c r="G6" s="9">
        <v>26142461</v>
      </c>
      <c r="H6" s="28">
        <v>31342111</v>
      </c>
      <c r="I6" s="41">
        <f t="shared" si="0"/>
        <v>0</v>
      </c>
    </row>
    <row r="7" spans="1:9" ht="31.5" x14ac:dyDescent="0.25">
      <c r="A7" s="10" t="s">
        <v>222</v>
      </c>
      <c r="B7" s="11" t="s">
        <v>223</v>
      </c>
      <c r="C7" s="23">
        <v>2958781</v>
      </c>
      <c r="D7" s="23">
        <v>2958781</v>
      </c>
      <c r="E7" s="9">
        <v>2932225</v>
      </c>
      <c r="F7" s="9">
        <v>2932225</v>
      </c>
      <c r="G7" s="9">
        <v>2463069</v>
      </c>
      <c r="H7" s="28">
        <v>2932225</v>
      </c>
      <c r="I7" s="41">
        <f t="shared" si="0"/>
        <v>0</v>
      </c>
    </row>
    <row r="8" spans="1:9" ht="31.5" x14ac:dyDescent="0.25">
      <c r="A8" s="10" t="s">
        <v>370</v>
      </c>
      <c r="B8" s="11" t="s">
        <v>224</v>
      </c>
      <c r="C8" s="23"/>
      <c r="D8" s="23">
        <v>6868518</v>
      </c>
      <c r="E8" s="9">
        <v>0</v>
      </c>
      <c r="F8" s="9">
        <v>3560440</v>
      </c>
      <c r="G8" s="9">
        <v>6493363</v>
      </c>
      <c r="H8" s="28">
        <v>6493363</v>
      </c>
      <c r="I8" s="41">
        <f t="shared" si="0"/>
        <v>2932923</v>
      </c>
    </row>
    <row r="9" spans="1:9" ht="15.75" x14ac:dyDescent="0.25">
      <c r="A9" s="10" t="s">
        <v>225</v>
      </c>
      <c r="B9" s="11" t="s">
        <v>226</v>
      </c>
      <c r="C9" s="23"/>
      <c r="D9" s="23">
        <v>349828</v>
      </c>
      <c r="E9" s="9">
        <v>0</v>
      </c>
      <c r="F9" s="9">
        <v>0</v>
      </c>
      <c r="G9" s="9">
        <v>0</v>
      </c>
      <c r="H9" s="28">
        <v>0</v>
      </c>
      <c r="I9" s="41">
        <f t="shared" si="0"/>
        <v>0</v>
      </c>
    </row>
    <row r="10" spans="1:9" ht="15.75" x14ac:dyDescent="0.2">
      <c r="A10" s="20" t="s">
        <v>227</v>
      </c>
      <c r="B10" s="29" t="s">
        <v>228</v>
      </c>
      <c r="C10" s="30">
        <f>SUM(C3:C9)</f>
        <v>367319939</v>
      </c>
      <c r="D10" s="30">
        <f>SUM(D3:D9)</f>
        <v>360925746</v>
      </c>
      <c r="E10" s="19">
        <v>432248550</v>
      </c>
      <c r="F10" s="19">
        <v>467676752</v>
      </c>
      <c r="G10" s="19">
        <f>SUM(G3:G9)</f>
        <v>391720414</v>
      </c>
      <c r="H10" s="30">
        <f>SUM(H3:H9)</f>
        <v>470609675</v>
      </c>
      <c r="I10" s="41">
        <f t="shared" si="0"/>
        <v>2932923</v>
      </c>
    </row>
    <row r="11" spans="1:9" ht="15.75" x14ac:dyDescent="0.25">
      <c r="A11" s="10" t="s">
        <v>229</v>
      </c>
      <c r="B11" s="11" t="s">
        <v>230</v>
      </c>
      <c r="C11" s="23"/>
      <c r="D11" s="23"/>
      <c r="E11" s="12">
        <v>0</v>
      </c>
      <c r="F11" s="12">
        <v>0</v>
      </c>
      <c r="G11" s="12">
        <v>0</v>
      </c>
      <c r="H11" s="23">
        <v>0</v>
      </c>
      <c r="I11" s="41">
        <f t="shared" si="0"/>
        <v>0</v>
      </c>
    </row>
    <row r="12" spans="1:9" ht="31.5" hidden="1" x14ac:dyDescent="0.25">
      <c r="A12" s="10" t="s">
        <v>231</v>
      </c>
      <c r="B12" s="11" t="s">
        <v>232</v>
      </c>
      <c r="C12" s="23"/>
      <c r="D12" s="23"/>
      <c r="E12" s="12">
        <v>0</v>
      </c>
      <c r="F12" s="12">
        <v>0</v>
      </c>
      <c r="G12" s="12">
        <v>0</v>
      </c>
      <c r="H12" s="23">
        <v>0</v>
      </c>
      <c r="I12" s="41">
        <f t="shared" si="0"/>
        <v>0</v>
      </c>
    </row>
    <row r="13" spans="1:9" ht="31.5" hidden="1" x14ac:dyDescent="0.25">
      <c r="A13" s="10" t="s">
        <v>233</v>
      </c>
      <c r="B13" s="11" t="s">
        <v>234</v>
      </c>
      <c r="C13" s="23"/>
      <c r="D13" s="23"/>
      <c r="E13" s="12">
        <v>0</v>
      </c>
      <c r="F13" s="12">
        <v>0</v>
      </c>
      <c r="G13" s="12">
        <v>0</v>
      </c>
      <c r="H13" s="23">
        <v>0</v>
      </c>
      <c r="I13" s="41">
        <f t="shared" si="0"/>
        <v>0</v>
      </c>
    </row>
    <row r="14" spans="1:9" ht="31.5" hidden="1" x14ac:dyDescent="0.25">
      <c r="A14" s="10" t="s">
        <v>235</v>
      </c>
      <c r="B14" s="11" t="s">
        <v>236</v>
      </c>
      <c r="C14" s="23"/>
      <c r="D14" s="23"/>
      <c r="E14" s="12">
        <v>0</v>
      </c>
      <c r="F14" s="12">
        <v>0</v>
      </c>
      <c r="G14" s="12">
        <v>0</v>
      </c>
      <c r="H14" s="23">
        <v>0</v>
      </c>
      <c r="I14" s="41">
        <f t="shared" si="0"/>
        <v>0</v>
      </c>
    </row>
    <row r="15" spans="1:9" ht="31.5" x14ac:dyDescent="0.25">
      <c r="A15" s="10" t="s">
        <v>237</v>
      </c>
      <c r="B15" s="11" t="s">
        <v>238</v>
      </c>
      <c r="C15" s="23">
        <v>28260590</v>
      </c>
      <c r="D15" s="23">
        <v>38837470</v>
      </c>
      <c r="E15" s="12">
        <v>38952021</v>
      </c>
      <c r="F15" s="12">
        <v>34952021</v>
      </c>
      <c r="G15" s="12">
        <v>31005137</v>
      </c>
      <c r="H15" s="23">
        <v>34952021</v>
      </c>
      <c r="I15" s="41">
        <f t="shared" si="0"/>
        <v>0</v>
      </c>
    </row>
    <row r="16" spans="1:9" ht="15.75" x14ac:dyDescent="0.2">
      <c r="A16" s="16" t="s">
        <v>239</v>
      </c>
      <c r="B16" s="31" t="s">
        <v>240</v>
      </c>
      <c r="C16" s="32">
        <f>SUM(C10:C15)</f>
        <v>395580529</v>
      </c>
      <c r="D16" s="32">
        <f t="shared" ref="D16" si="1">SUM(D10:D15)</f>
        <v>399763216</v>
      </c>
      <c r="E16" s="15">
        <v>471200571</v>
      </c>
      <c r="F16" s="19">
        <v>502628773</v>
      </c>
      <c r="G16" s="19">
        <f>SUM(G10:G15)</f>
        <v>422725551</v>
      </c>
      <c r="H16" s="30">
        <f>SUM(H10:H15)</f>
        <v>505561696</v>
      </c>
      <c r="I16" s="41">
        <f t="shared" si="0"/>
        <v>2932923</v>
      </c>
    </row>
    <row r="17" spans="1:9" ht="15.75" hidden="1" x14ac:dyDescent="0.25">
      <c r="A17" s="10" t="s">
        <v>241</v>
      </c>
      <c r="B17" s="11" t="s">
        <v>242</v>
      </c>
      <c r="C17" s="23"/>
      <c r="D17" s="23"/>
      <c r="E17" s="12">
        <v>0</v>
      </c>
      <c r="F17" s="12">
        <v>0</v>
      </c>
      <c r="G17" s="12">
        <v>0</v>
      </c>
      <c r="H17" s="23">
        <v>0</v>
      </c>
      <c r="I17" s="41">
        <f t="shared" si="0"/>
        <v>0</v>
      </c>
    </row>
    <row r="18" spans="1:9" ht="15.75" hidden="1" x14ac:dyDescent="0.25">
      <c r="A18" s="10" t="s">
        <v>371</v>
      </c>
      <c r="B18" s="11" t="s">
        <v>243</v>
      </c>
      <c r="C18" s="23"/>
      <c r="D18" s="23"/>
      <c r="E18" s="12">
        <v>0</v>
      </c>
      <c r="F18" s="12">
        <v>0</v>
      </c>
      <c r="G18" s="12">
        <v>0</v>
      </c>
      <c r="H18" s="23">
        <v>0</v>
      </c>
      <c r="I18" s="41">
        <f t="shared" si="0"/>
        <v>0</v>
      </c>
    </row>
    <row r="19" spans="1:9" ht="15.75" x14ac:dyDescent="0.2">
      <c r="A19" s="16" t="s">
        <v>244</v>
      </c>
      <c r="B19" s="31" t="s">
        <v>245</v>
      </c>
      <c r="C19" s="32">
        <f>SUM(C17:C18)</f>
        <v>0</v>
      </c>
      <c r="D19" s="32">
        <f t="shared" ref="D19" si="2">SUM(D17:D18)</f>
        <v>0</v>
      </c>
      <c r="E19" s="15">
        <v>0</v>
      </c>
      <c r="F19" s="19">
        <v>0</v>
      </c>
      <c r="G19" s="19">
        <f>SUM(G17:G18)</f>
        <v>0</v>
      </c>
      <c r="H19" s="30">
        <v>0</v>
      </c>
      <c r="I19" s="41">
        <f t="shared" si="0"/>
        <v>0</v>
      </c>
    </row>
    <row r="20" spans="1:9" ht="15.75" x14ac:dyDescent="0.25">
      <c r="A20" s="17" t="s">
        <v>246</v>
      </c>
      <c r="B20" s="18" t="s">
        <v>247</v>
      </c>
      <c r="C20" s="30"/>
      <c r="D20" s="30"/>
      <c r="E20" s="19">
        <v>0</v>
      </c>
      <c r="F20" s="19">
        <v>0</v>
      </c>
      <c r="G20" s="19">
        <v>0</v>
      </c>
      <c r="H20" s="30">
        <v>0</v>
      </c>
      <c r="I20" s="41">
        <f t="shared" si="0"/>
        <v>0</v>
      </c>
    </row>
    <row r="21" spans="1:9" ht="15.75" x14ac:dyDescent="0.25">
      <c r="A21" s="17" t="s">
        <v>248</v>
      </c>
      <c r="B21" s="18" t="s">
        <v>249</v>
      </c>
      <c r="C21" s="30"/>
      <c r="D21" s="30"/>
      <c r="E21" s="19">
        <v>0</v>
      </c>
      <c r="F21" s="19">
        <v>0</v>
      </c>
      <c r="G21" s="19">
        <v>0</v>
      </c>
      <c r="H21" s="30">
        <v>0</v>
      </c>
      <c r="I21" s="41">
        <f t="shared" si="0"/>
        <v>0</v>
      </c>
    </row>
    <row r="22" spans="1:9" ht="15.75" x14ac:dyDescent="0.25">
      <c r="A22" s="17" t="s">
        <v>372</v>
      </c>
      <c r="B22" s="18" t="s">
        <v>250</v>
      </c>
      <c r="C22" s="30"/>
      <c r="D22" s="30"/>
      <c r="E22" s="19">
        <v>0</v>
      </c>
      <c r="F22" s="19">
        <v>0</v>
      </c>
      <c r="G22" s="19">
        <v>0</v>
      </c>
      <c r="H22" s="30">
        <v>0</v>
      </c>
      <c r="I22" s="41">
        <f t="shared" si="0"/>
        <v>0</v>
      </c>
    </row>
    <row r="23" spans="1:9" ht="15.75" x14ac:dyDescent="0.25">
      <c r="A23" s="10" t="s">
        <v>373</v>
      </c>
      <c r="B23" s="11" t="s">
        <v>251</v>
      </c>
      <c r="C23" s="23">
        <v>17000000</v>
      </c>
      <c r="D23" s="23">
        <v>32889557</v>
      </c>
      <c r="E23" s="12">
        <v>22000000</v>
      </c>
      <c r="F23" s="12">
        <v>22000000</v>
      </c>
      <c r="G23" s="12">
        <v>33729603</v>
      </c>
      <c r="H23" s="23">
        <v>22000000</v>
      </c>
      <c r="I23" s="41">
        <f t="shared" si="0"/>
        <v>0</v>
      </c>
    </row>
    <row r="24" spans="1:9" ht="15.75" x14ac:dyDescent="0.25">
      <c r="A24" s="10" t="s">
        <v>374</v>
      </c>
      <c r="B24" s="11" t="s">
        <v>252</v>
      </c>
      <c r="C24" s="23"/>
      <c r="D24" s="23"/>
      <c r="E24" s="12">
        <v>0</v>
      </c>
      <c r="F24" s="12">
        <v>0</v>
      </c>
      <c r="G24" s="12">
        <v>0</v>
      </c>
      <c r="H24" s="23">
        <v>0</v>
      </c>
      <c r="I24" s="41">
        <f t="shared" si="0"/>
        <v>0</v>
      </c>
    </row>
    <row r="25" spans="1:9" ht="15.75" x14ac:dyDescent="0.25">
      <c r="A25" s="10" t="s">
        <v>375</v>
      </c>
      <c r="B25" s="11" t="s">
        <v>253</v>
      </c>
      <c r="C25" s="23"/>
      <c r="D25" s="23"/>
      <c r="E25" s="12">
        <v>0</v>
      </c>
      <c r="F25" s="12">
        <v>0</v>
      </c>
      <c r="G25" s="12">
        <v>0</v>
      </c>
      <c r="H25" s="23">
        <v>0</v>
      </c>
      <c r="I25" s="41">
        <f t="shared" si="0"/>
        <v>0</v>
      </c>
    </row>
    <row r="26" spans="1:9" ht="15.75" x14ac:dyDescent="0.25">
      <c r="A26" s="10" t="s">
        <v>254</v>
      </c>
      <c r="B26" s="11" t="s">
        <v>255</v>
      </c>
      <c r="C26" s="23"/>
      <c r="D26" s="23"/>
      <c r="E26" s="12">
        <v>0</v>
      </c>
      <c r="F26" s="12">
        <v>0</v>
      </c>
      <c r="G26" s="12">
        <v>0</v>
      </c>
      <c r="H26" s="23">
        <v>0</v>
      </c>
      <c r="I26" s="41">
        <f t="shared" si="0"/>
        <v>0</v>
      </c>
    </row>
    <row r="27" spans="1:9" ht="15.75" x14ac:dyDescent="0.25">
      <c r="A27" s="10" t="s">
        <v>376</v>
      </c>
      <c r="B27" s="11" t="s">
        <v>256</v>
      </c>
      <c r="C27" s="23">
        <v>300000</v>
      </c>
      <c r="D27" s="23">
        <v>272600</v>
      </c>
      <c r="E27" s="12">
        <v>270000</v>
      </c>
      <c r="F27" s="12">
        <v>270000</v>
      </c>
      <c r="G27" s="12">
        <v>185200</v>
      </c>
      <c r="H27" s="23">
        <v>200000</v>
      </c>
      <c r="I27" s="41">
        <f t="shared" si="0"/>
        <v>-70000</v>
      </c>
    </row>
    <row r="28" spans="1:9" ht="15.75" x14ac:dyDescent="0.2">
      <c r="A28" s="16" t="s">
        <v>257</v>
      </c>
      <c r="B28" s="31" t="s">
        <v>258</v>
      </c>
      <c r="C28" s="32">
        <f>SUM(C23:C27)</f>
        <v>17300000</v>
      </c>
      <c r="D28" s="32">
        <f t="shared" ref="D28" si="3">SUM(D23:D27)</f>
        <v>33162157</v>
      </c>
      <c r="E28" s="15">
        <v>22270000</v>
      </c>
      <c r="F28" s="19">
        <v>22270000</v>
      </c>
      <c r="G28" s="19">
        <f>SUM(G23:G27)</f>
        <v>33914803</v>
      </c>
      <c r="H28" s="30">
        <f>SUM(H23:H27)</f>
        <v>22200000</v>
      </c>
      <c r="I28" s="41">
        <f t="shared" si="0"/>
        <v>-70000</v>
      </c>
    </row>
    <row r="29" spans="1:9" ht="15.75" x14ac:dyDescent="0.25">
      <c r="A29" s="17" t="s">
        <v>377</v>
      </c>
      <c r="B29" s="18" t="s">
        <v>259</v>
      </c>
      <c r="C29" s="30"/>
      <c r="D29" s="30">
        <v>2071572</v>
      </c>
      <c r="E29" s="19">
        <v>1000000</v>
      </c>
      <c r="F29" s="19">
        <v>800000</v>
      </c>
      <c r="G29" s="19">
        <v>530712</v>
      </c>
      <c r="H29" s="30">
        <v>650000</v>
      </c>
      <c r="I29" s="41">
        <f t="shared" si="0"/>
        <v>-150000</v>
      </c>
    </row>
    <row r="30" spans="1:9" ht="15.75" x14ac:dyDescent="0.2">
      <c r="A30" s="16" t="s">
        <v>260</v>
      </c>
      <c r="B30" s="31" t="s">
        <v>261</v>
      </c>
      <c r="C30" s="32">
        <f>C19+C20+C21+C22+C28+C29</f>
        <v>17300000</v>
      </c>
      <c r="D30" s="32">
        <f t="shared" ref="D30" si="4">D19+D20+D21+D22+D28+D29</f>
        <v>35233729</v>
      </c>
      <c r="E30" s="15">
        <v>23270000</v>
      </c>
      <c r="F30" s="19">
        <v>23070000</v>
      </c>
      <c r="G30" s="19">
        <f>G19+G20+G21+G22+G28+G29</f>
        <v>34445515</v>
      </c>
      <c r="H30" s="30">
        <f>H19+H20+H21+H22+H28+H29</f>
        <v>22850000</v>
      </c>
      <c r="I30" s="41">
        <f t="shared" si="0"/>
        <v>-220000</v>
      </c>
    </row>
    <row r="31" spans="1:9" ht="15.75" x14ac:dyDescent="0.25">
      <c r="A31" s="10" t="s">
        <v>378</v>
      </c>
      <c r="B31" s="11" t="s">
        <v>262</v>
      </c>
      <c r="C31" s="23"/>
      <c r="D31" s="23"/>
      <c r="E31" s="12">
        <v>0</v>
      </c>
      <c r="F31" s="12">
        <v>0</v>
      </c>
      <c r="G31" s="12">
        <v>0</v>
      </c>
      <c r="H31" s="23">
        <v>0</v>
      </c>
      <c r="I31" s="41">
        <f t="shared" si="0"/>
        <v>0</v>
      </c>
    </row>
    <row r="32" spans="1:9" ht="15.75" x14ac:dyDescent="0.25">
      <c r="A32" s="10" t="s">
        <v>263</v>
      </c>
      <c r="B32" s="11" t="s">
        <v>264</v>
      </c>
      <c r="C32" s="23">
        <v>2600000</v>
      </c>
      <c r="D32" s="23">
        <v>5614712</v>
      </c>
      <c r="E32" s="12">
        <v>3555000</v>
      </c>
      <c r="F32" s="12">
        <v>3555000</v>
      </c>
      <c r="G32" s="12">
        <v>3741891</v>
      </c>
      <c r="H32" s="23">
        <v>3605000</v>
      </c>
      <c r="I32" s="41">
        <f t="shared" si="0"/>
        <v>50000</v>
      </c>
    </row>
    <row r="33" spans="1:9" ht="15.75" x14ac:dyDescent="0.25">
      <c r="A33" s="10" t="s">
        <v>379</v>
      </c>
      <c r="B33" s="11" t="s">
        <v>265</v>
      </c>
      <c r="C33" s="23"/>
      <c r="D33" s="23"/>
      <c r="E33" s="12">
        <v>0</v>
      </c>
      <c r="F33" s="12">
        <v>0</v>
      </c>
      <c r="G33" s="12">
        <v>0</v>
      </c>
      <c r="H33" s="23">
        <v>0</v>
      </c>
      <c r="I33" s="41">
        <f t="shared" si="0"/>
        <v>0</v>
      </c>
    </row>
    <row r="34" spans="1:9" ht="15.75" x14ac:dyDescent="0.25">
      <c r="A34" s="10" t="s">
        <v>266</v>
      </c>
      <c r="B34" s="11" t="s">
        <v>267</v>
      </c>
      <c r="C34" s="23">
        <v>2712500</v>
      </c>
      <c r="D34" s="23"/>
      <c r="E34" s="12">
        <v>0</v>
      </c>
      <c r="F34" s="12">
        <v>0</v>
      </c>
      <c r="G34" s="12">
        <v>0</v>
      </c>
      <c r="H34" s="23">
        <v>0</v>
      </c>
      <c r="I34" s="41">
        <f t="shared" si="0"/>
        <v>0</v>
      </c>
    </row>
    <row r="35" spans="1:9" ht="15.75" x14ac:dyDescent="0.25">
      <c r="A35" s="10" t="s">
        <v>268</v>
      </c>
      <c r="B35" s="11" t="s">
        <v>269</v>
      </c>
      <c r="C35" s="23">
        <v>3000000</v>
      </c>
      <c r="D35" s="23">
        <v>2933390</v>
      </c>
      <c r="E35" s="12">
        <v>3000000</v>
      </c>
      <c r="F35" s="12">
        <v>3000000</v>
      </c>
      <c r="G35" s="12">
        <v>2516075</v>
      </c>
      <c r="H35" s="23">
        <v>3000000</v>
      </c>
      <c r="I35" s="41">
        <f t="shared" si="0"/>
        <v>0</v>
      </c>
    </row>
    <row r="36" spans="1:9" ht="15.75" x14ac:dyDescent="0.25">
      <c r="A36" s="10" t="s">
        <v>270</v>
      </c>
      <c r="B36" s="11" t="s">
        <v>271</v>
      </c>
      <c r="C36" s="23">
        <v>1300000</v>
      </c>
      <c r="D36" s="23">
        <v>1235770</v>
      </c>
      <c r="E36" s="12">
        <v>10255863</v>
      </c>
      <c r="F36" s="12">
        <v>10255863</v>
      </c>
      <c r="G36" s="12">
        <v>10378237</v>
      </c>
      <c r="H36" s="23">
        <v>10378237</v>
      </c>
      <c r="I36" s="41">
        <f t="shared" si="0"/>
        <v>122374</v>
      </c>
    </row>
    <row r="37" spans="1:9" ht="15.75" x14ac:dyDescent="0.25">
      <c r="A37" s="10" t="s">
        <v>272</v>
      </c>
      <c r="B37" s="11" t="s">
        <v>273</v>
      </c>
      <c r="C37" s="23"/>
      <c r="D37" s="23"/>
      <c r="E37" s="12">
        <v>0</v>
      </c>
      <c r="F37" s="12">
        <v>0</v>
      </c>
      <c r="G37" s="12">
        <v>0</v>
      </c>
      <c r="H37" s="23">
        <v>0</v>
      </c>
      <c r="I37" s="41">
        <f t="shared" si="0"/>
        <v>0</v>
      </c>
    </row>
    <row r="38" spans="1:9" ht="15.75" x14ac:dyDescent="0.25">
      <c r="A38" s="21" t="s">
        <v>380</v>
      </c>
      <c r="B38" s="11" t="s">
        <v>274</v>
      </c>
      <c r="C38" s="23"/>
      <c r="D38" s="23">
        <v>21</v>
      </c>
      <c r="E38" s="12">
        <v>0</v>
      </c>
      <c r="F38" s="12">
        <v>0</v>
      </c>
      <c r="G38" s="12">
        <v>42</v>
      </c>
      <c r="H38" s="23">
        <v>0</v>
      </c>
      <c r="I38" s="41">
        <f t="shared" si="0"/>
        <v>0</v>
      </c>
    </row>
    <row r="39" spans="1:9" ht="15.75" x14ac:dyDescent="0.25">
      <c r="A39" s="10" t="s">
        <v>275</v>
      </c>
      <c r="B39" s="11" t="s">
        <v>276</v>
      </c>
      <c r="C39" s="23"/>
      <c r="D39" s="23"/>
      <c r="E39" s="12">
        <v>0</v>
      </c>
      <c r="F39" s="12">
        <v>0</v>
      </c>
      <c r="G39" s="12">
        <v>0</v>
      </c>
      <c r="H39" s="23">
        <v>0</v>
      </c>
      <c r="I39" s="41">
        <f t="shared" si="0"/>
        <v>0</v>
      </c>
    </row>
    <row r="40" spans="1:9" ht="15.75" x14ac:dyDescent="0.25">
      <c r="A40" s="10" t="s">
        <v>381</v>
      </c>
      <c r="B40" s="11" t="s">
        <v>278</v>
      </c>
      <c r="C40" s="23"/>
      <c r="D40" s="23"/>
      <c r="E40" s="12">
        <v>0</v>
      </c>
      <c r="F40" s="12">
        <v>0</v>
      </c>
      <c r="G40" s="12">
        <v>41250</v>
      </c>
      <c r="H40" s="23">
        <v>41250</v>
      </c>
      <c r="I40" s="41">
        <f t="shared" si="0"/>
        <v>41250</v>
      </c>
    </row>
    <row r="41" spans="1:9" ht="15.75" x14ac:dyDescent="0.25">
      <c r="A41" s="10" t="s">
        <v>277</v>
      </c>
      <c r="B41" s="11" t="s">
        <v>382</v>
      </c>
      <c r="C41" s="23"/>
      <c r="D41" s="23">
        <v>224887</v>
      </c>
      <c r="E41" s="12">
        <v>0</v>
      </c>
      <c r="F41" s="12">
        <v>0</v>
      </c>
      <c r="G41" s="12">
        <v>2943932</v>
      </c>
      <c r="H41" s="23">
        <v>2943932</v>
      </c>
      <c r="I41" s="41">
        <f t="shared" si="0"/>
        <v>2943932</v>
      </c>
    </row>
    <row r="42" spans="1:9" ht="15.75" x14ac:dyDescent="0.2">
      <c r="A42" s="20" t="s">
        <v>279</v>
      </c>
      <c r="B42" s="31" t="s">
        <v>280</v>
      </c>
      <c r="C42" s="32">
        <f>SUM(C31:C41)</f>
        <v>9612500</v>
      </c>
      <c r="D42" s="32">
        <f t="shared" ref="D42" si="5">SUM(D31:D41)</f>
        <v>10008780</v>
      </c>
      <c r="E42" s="15">
        <v>16810863</v>
      </c>
      <c r="F42" s="19">
        <v>16810863</v>
      </c>
      <c r="G42" s="19">
        <f>SUM(G31:G41)</f>
        <v>19621427</v>
      </c>
      <c r="H42" s="30">
        <f>SUM(H31:H41)</f>
        <v>19968419</v>
      </c>
      <c r="I42" s="41">
        <f t="shared" si="0"/>
        <v>3157556</v>
      </c>
    </row>
    <row r="43" spans="1:9" ht="31.5" hidden="1" x14ac:dyDescent="0.25">
      <c r="A43" s="10" t="s">
        <v>281</v>
      </c>
      <c r="B43" s="11" t="s">
        <v>282</v>
      </c>
      <c r="C43" s="23"/>
      <c r="D43" s="23"/>
      <c r="E43" s="12">
        <v>0</v>
      </c>
      <c r="F43" s="12">
        <v>0</v>
      </c>
      <c r="G43" s="12">
        <v>0</v>
      </c>
      <c r="H43" s="23">
        <v>0</v>
      </c>
      <c r="I43" s="41">
        <f t="shared" si="0"/>
        <v>0</v>
      </c>
    </row>
    <row r="44" spans="1:9" ht="31.5" hidden="1" x14ac:dyDescent="0.25">
      <c r="A44" s="10" t="s">
        <v>383</v>
      </c>
      <c r="B44" s="11" t="s">
        <v>284</v>
      </c>
      <c r="C44" s="23"/>
      <c r="D44" s="23"/>
      <c r="E44" s="12">
        <v>0</v>
      </c>
      <c r="F44" s="12">
        <v>0</v>
      </c>
      <c r="G44" s="12">
        <v>0</v>
      </c>
      <c r="H44" s="23">
        <v>0</v>
      </c>
      <c r="I44" s="41">
        <f t="shared" si="0"/>
        <v>0</v>
      </c>
    </row>
    <row r="45" spans="1:9" ht="47.25" hidden="1" x14ac:dyDescent="0.25">
      <c r="A45" s="10" t="s">
        <v>384</v>
      </c>
      <c r="B45" s="11" t="s">
        <v>385</v>
      </c>
      <c r="C45" s="23"/>
      <c r="D45" s="23"/>
      <c r="E45" s="12">
        <v>0</v>
      </c>
      <c r="F45" s="12">
        <v>0</v>
      </c>
      <c r="G45" s="12">
        <v>0</v>
      </c>
      <c r="H45" s="23">
        <v>0</v>
      </c>
      <c r="I45" s="41">
        <f t="shared" si="0"/>
        <v>0</v>
      </c>
    </row>
    <row r="46" spans="1:9" ht="31.5" hidden="1" x14ac:dyDescent="0.25">
      <c r="A46" s="10" t="s">
        <v>283</v>
      </c>
      <c r="B46" s="11" t="s">
        <v>386</v>
      </c>
      <c r="C46" s="23"/>
      <c r="D46" s="23"/>
      <c r="E46" s="12">
        <v>0</v>
      </c>
      <c r="F46" s="12">
        <v>0</v>
      </c>
      <c r="G46" s="12">
        <v>0</v>
      </c>
      <c r="H46" s="23">
        <v>0</v>
      </c>
      <c r="I46" s="41">
        <f t="shared" si="0"/>
        <v>0</v>
      </c>
    </row>
    <row r="47" spans="1:9" ht="15.75" hidden="1" x14ac:dyDescent="0.25">
      <c r="A47" s="10" t="s">
        <v>285</v>
      </c>
      <c r="B47" s="11" t="s">
        <v>286</v>
      </c>
      <c r="C47" s="23"/>
      <c r="D47" s="23"/>
      <c r="E47" s="12">
        <v>0</v>
      </c>
      <c r="F47" s="12">
        <v>0</v>
      </c>
      <c r="G47" s="12">
        <v>0</v>
      </c>
      <c r="H47" s="23">
        <v>0</v>
      </c>
      <c r="I47" s="41">
        <f t="shared" si="0"/>
        <v>0</v>
      </c>
    </row>
    <row r="48" spans="1:9" ht="15.75" x14ac:dyDescent="0.2">
      <c r="A48" s="16" t="s">
        <v>287</v>
      </c>
      <c r="B48" s="31" t="s">
        <v>288</v>
      </c>
      <c r="C48" s="32">
        <f>SUM(C43:C47)</f>
        <v>0</v>
      </c>
      <c r="D48" s="32">
        <f t="shared" ref="D48" si="6">SUM(D43:D47)</f>
        <v>0</v>
      </c>
      <c r="E48" s="15">
        <v>0</v>
      </c>
      <c r="F48" s="19">
        <v>0</v>
      </c>
      <c r="G48" s="19">
        <f>SUM(G43:G47)</f>
        <v>0</v>
      </c>
      <c r="H48" s="30">
        <v>0</v>
      </c>
      <c r="I48" s="41">
        <f t="shared" si="0"/>
        <v>0</v>
      </c>
    </row>
    <row r="49" spans="1:9" ht="15.75" x14ac:dyDescent="0.25">
      <c r="A49" s="22" t="s">
        <v>387</v>
      </c>
      <c r="B49" s="31"/>
      <c r="C49" s="32">
        <f>C16+C30+C42+C48</f>
        <v>422493029</v>
      </c>
      <c r="D49" s="32">
        <f t="shared" ref="D49" si="7">D16+D30+D42+D48</f>
        <v>445005725</v>
      </c>
      <c r="E49" s="15">
        <v>511281434</v>
      </c>
      <c r="F49" s="19">
        <v>542509636</v>
      </c>
      <c r="G49" s="19">
        <f>G16+G30+G42+G48</f>
        <v>476792493</v>
      </c>
      <c r="H49" s="30">
        <v>542509636</v>
      </c>
      <c r="I49" s="41">
        <f t="shared" si="0"/>
        <v>0</v>
      </c>
    </row>
    <row r="50" spans="1:9" ht="15.75" hidden="1" x14ac:dyDescent="0.25">
      <c r="A50" s="10" t="s">
        <v>289</v>
      </c>
      <c r="B50" s="11" t="s">
        <v>290</v>
      </c>
      <c r="C50" s="23"/>
      <c r="D50" s="23"/>
      <c r="E50" s="12">
        <v>0</v>
      </c>
      <c r="F50" s="12">
        <v>0</v>
      </c>
      <c r="G50" s="12">
        <v>0</v>
      </c>
      <c r="H50" s="23">
        <v>0</v>
      </c>
      <c r="I50" s="41">
        <f t="shared" si="0"/>
        <v>0</v>
      </c>
    </row>
    <row r="51" spans="1:9" ht="31.5" hidden="1" x14ac:dyDescent="0.25">
      <c r="A51" s="10" t="s">
        <v>291</v>
      </c>
      <c r="B51" s="11" t="s">
        <v>292</v>
      </c>
      <c r="C51" s="23"/>
      <c r="D51" s="23"/>
      <c r="E51" s="12">
        <v>0</v>
      </c>
      <c r="F51" s="12">
        <v>0</v>
      </c>
      <c r="G51" s="12">
        <v>0</v>
      </c>
      <c r="H51" s="23">
        <v>0</v>
      </c>
      <c r="I51" s="41">
        <f t="shared" si="0"/>
        <v>0</v>
      </c>
    </row>
    <row r="52" spans="1:9" ht="31.5" hidden="1" x14ac:dyDescent="0.25">
      <c r="A52" s="10" t="s">
        <v>293</v>
      </c>
      <c r="B52" s="11" t="s">
        <v>294</v>
      </c>
      <c r="C52" s="23"/>
      <c r="D52" s="23"/>
      <c r="E52" s="12">
        <v>0</v>
      </c>
      <c r="F52" s="12">
        <v>0</v>
      </c>
      <c r="G52" s="12">
        <v>0</v>
      </c>
      <c r="H52" s="23">
        <v>0</v>
      </c>
      <c r="I52" s="41">
        <f t="shared" si="0"/>
        <v>0</v>
      </c>
    </row>
    <row r="53" spans="1:9" ht="31.5" hidden="1" x14ac:dyDescent="0.25">
      <c r="A53" s="10" t="s">
        <v>295</v>
      </c>
      <c r="B53" s="11" t="s">
        <v>296</v>
      </c>
      <c r="C53" s="23"/>
      <c r="D53" s="23"/>
      <c r="E53" s="12">
        <v>0</v>
      </c>
      <c r="F53" s="12">
        <v>0</v>
      </c>
      <c r="G53" s="12">
        <v>0</v>
      </c>
      <c r="H53" s="23">
        <v>0</v>
      </c>
      <c r="I53" s="41">
        <f t="shared" si="0"/>
        <v>0</v>
      </c>
    </row>
    <row r="54" spans="1:9" ht="31.5" x14ac:dyDescent="0.25">
      <c r="A54" s="10" t="s">
        <v>297</v>
      </c>
      <c r="B54" s="11" t="s">
        <v>298</v>
      </c>
      <c r="C54" s="23">
        <v>200000000</v>
      </c>
      <c r="D54" s="23">
        <v>150516669</v>
      </c>
      <c r="E54" s="12">
        <v>41445948</v>
      </c>
      <c r="F54" s="12">
        <v>41445948</v>
      </c>
      <c r="G54" s="12">
        <v>113411501</v>
      </c>
      <c r="H54" s="23">
        <v>113411501</v>
      </c>
      <c r="I54" s="41">
        <f t="shared" si="0"/>
        <v>71965553</v>
      </c>
    </row>
    <row r="55" spans="1:9" ht="15.75" x14ac:dyDescent="0.2">
      <c r="A55" s="16" t="s">
        <v>299</v>
      </c>
      <c r="B55" s="31" t="s">
        <v>300</v>
      </c>
      <c r="C55" s="32">
        <f>SUM(C50:C54)</f>
        <v>200000000</v>
      </c>
      <c r="D55" s="32">
        <f t="shared" ref="D55" si="8">SUM(D50:D54)</f>
        <v>150516669</v>
      </c>
      <c r="E55" s="15">
        <v>41445948</v>
      </c>
      <c r="F55" s="19">
        <v>41445948</v>
      </c>
      <c r="G55" s="19">
        <f>SUM(G50:G54)</f>
        <v>113411501</v>
      </c>
      <c r="H55" s="30">
        <f>SUM(H50:H54)</f>
        <v>113411501</v>
      </c>
      <c r="I55" s="41">
        <f t="shared" si="0"/>
        <v>71965553</v>
      </c>
    </row>
    <row r="56" spans="1:9" ht="15.75" x14ac:dyDescent="0.25">
      <c r="A56" s="10" t="s">
        <v>301</v>
      </c>
      <c r="B56" s="11" t="s">
        <v>302</v>
      </c>
      <c r="C56" s="23"/>
      <c r="D56" s="23"/>
      <c r="E56" s="12">
        <v>0</v>
      </c>
      <c r="F56" s="12">
        <v>0</v>
      </c>
      <c r="G56" s="12">
        <v>0</v>
      </c>
      <c r="H56" s="23">
        <v>0</v>
      </c>
      <c r="I56" s="41">
        <f t="shared" si="0"/>
        <v>0</v>
      </c>
    </row>
    <row r="57" spans="1:9" ht="15.75" x14ac:dyDescent="0.25">
      <c r="A57" s="10" t="s">
        <v>303</v>
      </c>
      <c r="B57" s="11" t="s">
        <v>304</v>
      </c>
      <c r="C57" s="23">
        <v>37995000</v>
      </c>
      <c r="D57" s="23"/>
      <c r="E57" s="12">
        <v>43567087</v>
      </c>
      <c r="F57" s="12">
        <v>43567087</v>
      </c>
      <c r="G57" s="12">
        <v>43567087</v>
      </c>
      <c r="H57" s="23">
        <v>43567087</v>
      </c>
      <c r="I57" s="41">
        <f t="shared" si="0"/>
        <v>0</v>
      </c>
    </row>
    <row r="58" spans="1:9" ht="15.75" x14ac:dyDescent="0.25">
      <c r="A58" s="10" t="s">
        <v>305</v>
      </c>
      <c r="B58" s="11" t="s">
        <v>306</v>
      </c>
      <c r="C58" s="23"/>
      <c r="D58" s="23">
        <v>118897</v>
      </c>
      <c r="E58" s="12">
        <v>0</v>
      </c>
      <c r="F58" s="12">
        <v>0</v>
      </c>
      <c r="G58" s="12">
        <v>0</v>
      </c>
      <c r="H58" s="23">
        <v>0</v>
      </c>
      <c r="I58" s="41">
        <f t="shared" si="0"/>
        <v>0</v>
      </c>
    </row>
    <row r="59" spans="1:9" ht="15.75" x14ac:dyDescent="0.25">
      <c r="A59" s="10" t="s">
        <v>307</v>
      </c>
      <c r="B59" s="11" t="s">
        <v>308</v>
      </c>
      <c r="C59" s="23"/>
      <c r="D59" s="23"/>
      <c r="E59" s="12">
        <v>0</v>
      </c>
      <c r="F59" s="12">
        <v>0</v>
      </c>
      <c r="G59" s="12">
        <v>0</v>
      </c>
      <c r="H59" s="23">
        <v>0</v>
      </c>
      <c r="I59" s="41">
        <f t="shared" si="0"/>
        <v>0</v>
      </c>
    </row>
    <row r="60" spans="1:9" ht="15.75" x14ac:dyDescent="0.25">
      <c r="A60" s="10" t="s">
        <v>309</v>
      </c>
      <c r="B60" s="11" t="s">
        <v>310</v>
      </c>
      <c r="C60" s="23"/>
      <c r="D60" s="23"/>
      <c r="E60" s="12">
        <v>0</v>
      </c>
      <c r="F60" s="12">
        <v>0</v>
      </c>
      <c r="G60" s="12">
        <v>0</v>
      </c>
      <c r="H60" s="23">
        <v>0</v>
      </c>
      <c r="I60" s="41">
        <f t="shared" si="0"/>
        <v>0</v>
      </c>
    </row>
    <row r="61" spans="1:9" ht="15.75" x14ac:dyDescent="0.2">
      <c r="A61" s="16" t="s">
        <v>311</v>
      </c>
      <c r="B61" s="31" t="s">
        <v>312</v>
      </c>
      <c r="C61" s="32">
        <f>SUM(C56:C60)</f>
        <v>37995000</v>
      </c>
      <c r="D61" s="32">
        <f t="shared" ref="D61" si="9">SUM(D56:D60)</f>
        <v>118897</v>
      </c>
      <c r="E61" s="15">
        <v>43567087</v>
      </c>
      <c r="F61" s="19">
        <v>43567087</v>
      </c>
      <c r="G61" s="19">
        <f>SUM(G56:G60)</f>
        <v>43567087</v>
      </c>
      <c r="H61" s="30">
        <f>SUM(H56:H60)</f>
        <v>43567087</v>
      </c>
      <c r="I61" s="41">
        <f t="shared" si="0"/>
        <v>0</v>
      </c>
    </row>
    <row r="62" spans="1:9" ht="31.5" hidden="1" x14ac:dyDescent="0.25">
      <c r="A62" s="10" t="s">
        <v>313</v>
      </c>
      <c r="B62" s="11" t="s">
        <v>314</v>
      </c>
      <c r="C62" s="23"/>
      <c r="D62" s="23"/>
      <c r="E62" s="12">
        <v>0</v>
      </c>
      <c r="F62" s="12">
        <v>0</v>
      </c>
      <c r="G62" s="12">
        <v>0</v>
      </c>
      <c r="H62" s="23">
        <v>0</v>
      </c>
      <c r="I62" s="41">
        <f t="shared" si="0"/>
        <v>0</v>
      </c>
    </row>
    <row r="63" spans="1:9" ht="31.5" hidden="1" x14ac:dyDescent="0.25">
      <c r="A63" s="10" t="s">
        <v>388</v>
      </c>
      <c r="B63" s="11" t="s">
        <v>316</v>
      </c>
      <c r="C63" s="23"/>
      <c r="D63" s="23"/>
      <c r="E63" s="12">
        <v>0</v>
      </c>
      <c r="F63" s="12">
        <v>0</v>
      </c>
      <c r="G63" s="12">
        <v>0</v>
      </c>
      <c r="H63" s="23">
        <v>0</v>
      </c>
      <c r="I63" s="41">
        <f t="shared" si="0"/>
        <v>0</v>
      </c>
    </row>
    <row r="64" spans="1:9" ht="47.25" hidden="1" x14ac:dyDescent="0.25">
      <c r="A64" s="10" t="s">
        <v>389</v>
      </c>
      <c r="B64" s="11" t="s">
        <v>318</v>
      </c>
      <c r="C64" s="23"/>
      <c r="D64" s="23"/>
      <c r="E64" s="12">
        <v>0</v>
      </c>
      <c r="F64" s="12">
        <v>0</v>
      </c>
      <c r="G64" s="12">
        <v>0</v>
      </c>
      <c r="H64" s="23">
        <v>0</v>
      </c>
      <c r="I64" s="41">
        <f t="shared" si="0"/>
        <v>0</v>
      </c>
    </row>
    <row r="65" spans="1:9" ht="31.5" hidden="1" x14ac:dyDescent="0.25">
      <c r="A65" s="10" t="s">
        <v>315</v>
      </c>
      <c r="B65" s="11" t="s">
        <v>390</v>
      </c>
      <c r="C65" s="23"/>
      <c r="D65" s="23"/>
      <c r="E65" s="12">
        <v>0</v>
      </c>
      <c r="F65" s="12">
        <v>0</v>
      </c>
      <c r="G65" s="12">
        <v>0</v>
      </c>
      <c r="H65" s="23">
        <v>0</v>
      </c>
      <c r="I65" s="41">
        <f t="shared" si="0"/>
        <v>0</v>
      </c>
    </row>
    <row r="66" spans="1:9" ht="15.75" hidden="1" x14ac:dyDescent="0.25">
      <c r="A66" s="10" t="s">
        <v>317</v>
      </c>
      <c r="B66" s="11" t="s">
        <v>391</v>
      </c>
      <c r="C66" s="23"/>
      <c r="D66" s="23"/>
      <c r="E66" s="12">
        <v>0</v>
      </c>
      <c r="F66" s="12">
        <v>0</v>
      </c>
      <c r="G66" s="12">
        <v>0</v>
      </c>
      <c r="H66" s="23">
        <v>0</v>
      </c>
      <c r="I66" s="41">
        <f t="shared" si="0"/>
        <v>0</v>
      </c>
    </row>
    <row r="67" spans="1:9" ht="15.75" x14ac:dyDescent="0.2">
      <c r="A67" s="16" t="s">
        <v>319</v>
      </c>
      <c r="B67" s="31" t="s">
        <v>320</v>
      </c>
      <c r="C67" s="32">
        <f>SUM(C62:C66)</f>
        <v>0</v>
      </c>
      <c r="D67" s="32">
        <f t="shared" ref="D67" si="10">SUM(D62:D66)</f>
        <v>0</v>
      </c>
      <c r="E67" s="15">
        <v>0</v>
      </c>
      <c r="F67" s="19">
        <v>0</v>
      </c>
      <c r="G67" s="19">
        <f>SUM(G62:G66)</f>
        <v>0</v>
      </c>
      <c r="H67" s="30">
        <v>0</v>
      </c>
      <c r="I67" s="41">
        <f t="shared" si="0"/>
        <v>0</v>
      </c>
    </row>
    <row r="68" spans="1:9" ht="15.75" x14ac:dyDescent="0.25">
      <c r="A68" s="22" t="s">
        <v>392</v>
      </c>
      <c r="B68" s="31"/>
      <c r="C68" s="32">
        <f>C55+C61+C67</f>
        <v>237995000</v>
      </c>
      <c r="D68" s="32">
        <f t="shared" ref="D68" si="11">D55+D61+D67</f>
        <v>150635566</v>
      </c>
      <c r="E68" s="15">
        <v>85013035</v>
      </c>
      <c r="F68" s="19">
        <v>85013035</v>
      </c>
      <c r="G68" s="19">
        <f>G55+G61+G67</f>
        <v>156978588</v>
      </c>
      <c r="H68" s="30">
        <f>H55+H61+H67</f>
        <v>156978588</v>
      </c>
      <c r="I68" s="41">
        <f t="shared" ref="I68:I102" si="12">H68-F68</f>
        <v>71965553</v>
      </c>
    </row>
    <row r="69" spans="1:9" ht="15.75" x14ac:dyDescent="0.2">
      <c r="A69" s="20" t="s">
        <v>321</v>
      </c>
      <c r="B69" s="31" t="s">
        <v>322</v>
      </c>
      <c r="C69" s="32">
        <f>C16+C30+C42+C48+C55+C61+C67</f>
        <v>660488029</v>
      </c>
      <c r="D69" s="32">
        <f t="shared" ref="D69" si="13">D16+D30+D42+D48+D55+D61+D67</f>
        <v>595641291</v>
      </c>
      <c r="E69" s="15">
        <v>596294469</v>
      </c>
      <c r="F69" s="19">
        <v>627522671</v>
      </c>
      <c r="G69" s="19">
        <f>G16+G30+G42+G48+G55+G61+G67</f>
        <v>633771081</v>
      </c>
      <c r="H69" s="30">
        <f>H16+H30+H42+H48+H55+H61+H67</f>
        <v>705358703</v>
      </c>
      <c r="I69" s="41">
        <f t="shared" si="12"/>
        <v>77836032</v>
      </c>
    </row>
    <row r="70" spans="1:9" ht="15.75" x14ac:dyDescent="0.25">
      <c r="A70" s="25" t="s">
        <v>393</v>
      </c>
      <c r="B70" s="31"/>
      <c r="C70" s="32">
        <f>C49-'Rovatok kiadás  mód.'!C75</f>
        <v>62304170</v>
      </c>
      <c r="D70" s="32">
        <f>D49-'Rovatok kiadás  mód.'!D75</f>
        <v>86854015</v>
      </c>
      <c r="E70" s="32">
        <f>E49-'Rovatok kiadás  mód.'!E75</f>
        <v>107310860</v>
      </c>
      <c r="F70" s="30">
        <v>124080059</v>
      </c>
      <c r="G70" s="30">
        <f>G49-'Rovatok kiadás  mód.'!G75</f>
        <v>111239633</v>
      </c>
      <c r="H70" s="30">
        <f>H49-'Rovatok kiadás  mód.'!H75</f>
        <v>46441072</v>
      </c>
      <c r="I70" s="41">
        <f t="shared" si="12"/>
        <v>-77638987</v>
      </c>
    </row>
    <row r="71" spans="1:9" ht="31.5" x14ac:dyDescent="0.25">
      <c r="A71" s="25" t="s">
        <v>394</v>
      </c>
      <c r="B71" s="31"/>
      <c r="C71" s="32">
        <f>C68-'Rovatok kiadás  mód.'!C99</f>
        <v>6500000</v>
      </c>
      <c r="D71" s="32">
        <f>D68-'Rovatok kiadás  mód.'!D99</f>
        <v>59801994</v>
      </c>
      <c r="E71" s="32">
        <f>E68-'Rovatok kiadás  mód.'!E99</f>
        <v>-51791743</v>
      </c>
      <c r="F71" s="30">
        <v>-51791743</v>
      </c>
      <c r="G71" s="30">
        <f>G68-'Rovatok kiadás  mód.'!G99</f>
        <v>64283071</v>
      </c>
      <c r="H71" s="30">
        <f>H68-'Rovatok kiadás  mód.'!H99</f>
        <v>20937765</v>
      </c>
      <c r="I71" s="41">
        <f t="shared" si="12"/>
        <v>72729508</v>
      </c>
    </row>
    <row r="72" spans="1:9" ht="31.5" hidden="1" x14ac:dyDescent="0.25">
      <c r="A72" s="10" t="s">
        <v>395</v>
      </c>
      <c r="B72" s="11" t="s">
        <v>323</v>
      </c>
      <c r="C72" s="23"/>
      <c r="D72" s="23"/>
      <c r="E72" s="12">
        <v>0</v>
      </c>
      <c r="F72" s="12">
        <v>0</v>
      </c>
      <c r="G72" s="12">
        <v>0</v>
      </c>
      <c r="H72" s="23">
        <v>0</v>
      </c>
      <c r="I72" s="41">
        <f t="shared" si="12"/>
        <v>0</v>
      </c>
    </row>
    <row r="73" spans="1:9" ht="31.5" hidden="1" x14ac:dyDescent="0.25">
      <c r="A73" s="10" t="s">
        <v>324</v>
      </c>
      <c r="B73" s="11" t="s">
        <v>325</v>
      </c>
      <c r="C73" s="23"/>
      <c r="D73" s="23"/>
      <c r="E73" s="12">
        <v>0</v>
      </c>
      <c r="F73" s="12">
        <v>0</v>
      </c>
      <c r="G73" s="12">
        <v>0</v>
      </c>
      <c r="H73" s="23">
        <v>0</v>
      </c>
      <c r="I73" s="41">
        <f t="shared" si="12"/>
        <v>0</v>
      </c>
    </row>
    <row r="74" spans="1:9" ht="31.5" hidden="1" x14ac:dyDescent="0.25">
      <c r="A74" s="10" t="s">
        <v>396</v>
      </c>
      <c r="B74" s="11" t="s">
        <v>326</v>
      </c>
      <c r="C74" s="23"/>
      <c r="D74" s="23"/>
      <c r="E74" s="12">
        <v>0</v>
      </c>
      <c r="F74" s="12">
        <v>0</v>
      </c>
      <c r="G74" s="12">
        <v>0</v>
      </c>
      <c r="H74" s="23">
        <v>0</v>
      </c>
      <c r="I74" s="41">
        <f t="shared" si="12"/>
        <v>0</v>
      </c>
    </row>
    <row r="75" spans="1:9" ht="15.75" x14ac:dyDescent="0.2">
      <c r="A75" s="20" t="s">
        <v>445</v>
      </c>
      <c r="B75" s="16" t="s">
        <v>327</v>
      </c>
      <c r="C75" s="33">
        <f>SUM(C72:C74)</f>
        <v>0</v>
      </c>
      <c r="D75" s="33">
        <f t="shared" ref="D75" si="14">SUM(D72:D74)</f>
        <v>0</v>
      </c>
      <c r="E75" s="24">
        <v>0</v>
      </c>
      <c r="F75" s="43">
        <v>0</v>
      </c>
      <c r="G75" s="43">
        <v>0</v>
      </c>
      <c r="H75" s="46">
        <v>0</v>
      </c>
      <c r="I75" s="41">
        <f t="shared" si="12"/>
        <v>0</v>
      </c>
    </row>
    <row r="76" spans="1:9" ht="15.75" hidden="1" x14ac:dyDescent="0.25">
      <c r="A76" s="10" t="s">
        <v>328</v>
      </c>
      <c r="B76" s="11" t="s">
        <v>329</v>
      </c>
      <c r="C76" s="23"/>
      <c r="D76" s="23"/>
      <c r="E76" s="12">
        <v>0</v>
      </c>
      <c r="F76" s="12">
        <v>0</v>
      </c>
      <c r="G76" s="12">
        <v>0</v>
      </c>
      <c r="H76" s="23">
        <v>0</v>
      </c>
      <c r="I76" s="41">
        <f t="shared" si="12"/>
        <v>0</v>
      </c>
    </row>
    <row r="77" spans="1:9" ht="15.75" hidden="1" x14ac:dyDescent="0.25">
      <c r="A77" s="10" t="s">
        <v>397</v>
      </c>
      <c r="B77" s="11" t="s">
        <v>330</v>
      </c>
      <c r="C77" s="23"/>
      <c r="D77" s="23"/>
      <c r="E77" s="12">
        <v>0</v>
      </c>
      <c r="F77" s="12">
        <v>0</v>
      </c>
      <c r="G77" s="12">
        <v>0</v>
      </c>
      <c r="H77" s="23">
        <v>0</v>
      </c>
      <c r="I77" s="41">
        <f t="shared" si="12"/>
        <v>0</v>
      </c>
    </row>
    <row r="78" spans="1:9" ht="15.75" hidden="1" x14ac:dyDescent="0.25">
      <c r="A78" s="10" t="s">
        <v>398</v>
      </c>
      <c r="B78" s="11" t="s">
        <v>331</v>
      </c>
      <c r="C78" s="23"/>
      <c r="D78" s="23"/>
      <c r="E78" s="12">
        <v>0</v>
      </c>
      <c r="F78" s="12">
        <v>0</v>
      </c>
      <c r="G78" s="12">
        <v>0</v>
      </c>
      <c r="H78" s="23">
        <v>0</v>
      </c>
      <c r="I78" s="41">
        <f t="shared" si="12"/>
        <v>0</v>
      </c>
    </row>
    <row r="79" spans="1:9" ht="15.75" hidden="1" x14ac:dyDescent="0.25">
      <c r="A79" s="10" t="s">
        <v>399</v>
      </c>
      <c r="B79" s="11" t="s">
        <v>332</v>
      </c>
      <c r="C79" s="23"/>
      <c r="D79" s="23"/>
      <c r="E79" s="12">
        <v>0</v>
      </c>
      <c r="F79" s="12">
        <v>0</v>
      </c>
      <c r="G79" s="12">
        <v>0</v>
      </c>
      <c r="H79" s="23">
        <v>0</v>
      </c>
      <c r="I79" s="41">
        <f t="shared" si="12"/>
        <v>0</v>
      </c>
    </row>
    <row r="80" spans="1:9" ht="15.75" x14ac:dyDescent="0.2">
      <c r="A80" s="20" t="s">
        <v>333</v>
      </c>
      <c r="B80" s="16" t="s">
        <v>334</v>
      </c>
      <c r="C80" s="33">
        <f>SUM(C76:C79)</f>
        <v>0</v>
      </c>
      <c r="D80" s="33">
        <f t="shared" ref="D80" si="15">SUM(D76:D79)</f>
        <v>0</v>
      </c>
      <c r="E80" s="24">
        <v>0</v>
      </c>
      <c r="F80" s="43">
        <v>0</v>
      </c>
      <c r="G80" s="43">
        <v>0</v>
      </c>
      <c r="H80" s="46">
        <v>0</v>
      </c>
      <c r="I80" s="41">
        <f t="shared" si="12"/>
        <v>0</v>
      </c>
    </row>
    <row r="81" spans="1:9" ht="31.5" x14ac:dyDescent="0.2">
      <c r="A81" s="34" t="s">
        <v>335</v>
      </c>
      <c r="B81" s="34" t="s">
        <v>336</v>
      </c>
      <c r="C81" s="35">
        <v>36969729</v>
      </c>
      <c r="D81" s="35">
        <v>36969729</v>
      </c>
      <c r="E81" s="38">
        <v>90615000</v>
      </c>
      <c r="F81" s="47">
        <v>90615000</v>
      </c>
      <c r="G81" s="47">
        <v>90615000</v>
      </c>
      <c r="H81" s="48">
        <v>90615000</v>
      </c>
      <c r="I81" s="41">
        <f t="shared" si="12"/>
        <v>0</v>
      </c>
    </row>
    <row r="82" spans="1:9" ht="31.5" hidden="1" x14ac:dyDescent="0.2">
      <c r="A82" s="34" t="s">
        <v>337</v>
      </c>
      <c r="B82" s="34" t="s">
        <v>336</v>
      </c>
      <c r="C82" s="35"/>
      <c r="D82" s="35"/>
      <c r="E82" s="38">
        <v>0</v>
      </c>
      <c r="F82" s="47">
        <v>0</v>
      </c>
      <c r="G82" s="47">
        <v>0</v>
      </c>
      <c r="H82" s="48">
        <v>0</v>
      </c>
      <c r="I82" s="41">
        <f t="shared" si="12"/>
        <v>0</v>
      </c>
    </row>
    <row r="83" spans="1:9" ht="31.5" hidden="1" x14ac:dyDescent="0.2">
      <c r="A83" s="34" t="s">
        <v>338</v>
      </c>
      <c r="B83" s="34" t="s">
        <v>339</v>
      </c>
      <c r="C83" s="35"/>
      <c r="D83" s="35"/>
      <c r="E83" s="38">
        <v>0</v>
      </c>
      <c r="F83" s="47">
        <v>0</v>
      </c>
      <c r="G83" s="47">
        <v>0</v>
      </c>
      <c r="H83" s="48">
        <v>0</v>
      </c>
      <c r="I83" s="41">
        <f t="shared" si="12"/>
        <v>0</v>
      </c>
    </row>
    <row r="84" spans="1:9" ht="31.5" hidden="1" x14ac:dyDescent="0.2">
      <c r="A84" s="34" t="s">
        <v>340</v>
      </c>
      <c r="B84" s="34" t="s">
        <v>339</v>
      </c>
      <c r="C84" s="35"/>
      <c r="D84" s="35"/>
      <c r="E84" s="38">
        <v>0</v>
      </c>
      <c r="F84" s="47">
        <v>0</v>
      </c>
      <c r="G84" s="47">
        <v>0</v>
      </c>
      <c r="H84" s="48">
        <v>0</v>
      </c>
      <c r="I84" s="41">
        <f t="shared" si="12"/>
        <v>0</v>
      </c>
    </row>
    <row r="85" spans="1:9" ht="15.75" x14ac:dyDescent="0.2">
      <c r="A85" s="16" t="s">
        <v>341</v>
      </c>
      <c r="B85" s="16" t="s">
        <v>342</v>
      </c>
      <c r="C85" s="33">
        <f>SUM(C81:C84)</f>
        <v>36969729</v>
      </c>
      <c r="D85" s="33">
        <f t="shared" ref="D85" si="16">SUM(D81:D84)</f>
        <v>36969729</v>
      </c>
      <c r="E85" s="24">
        <v>90615000</v>
      </c>
      <c r="F85" s="43">
        <v>90615000</v>
      </c>
      <c r="G85" s="43">
        <f>SUM(G81:G84)</f>
        <v>90615000</v>
      </c>
      <c r="H85" s="46">
        <f>SUM(H81:H84)</f>
        <v>90615000</v>
      </c>
      <c r="I85" s="41">
        <f t="shared" si="12"/>
        <v>0</v>
      </c>
    </row>
    <row r="86" spans="1:9" ht="15.75" x14ac:dyDescent="0.25">
      <c r="A86" s="17" t="s">
        <v>343</v>
      </c>
      <c r="B86" s="18" t="s">
        <v>344</v>
      </c>
      <c r="C86" s="30"/>
      <c r="D86" s="30">
        <v>13290706</v>
      </c>
      <c r="E86" s="19">
        <v>0</v>
      </c>
      <c r="F86" s="19">
        <v>0</v>
      </c>
      <c r="G86" s="19">
        <v>0</v>
      </c>
      <c r="H86" s="30">
        <v>0</v>
      </c>
      <c r="I86" s="41">
        <f t="shared" si="12"/>
        <v>0</v>
      </c>
    </row>
    <row r="87" spans="1:9" ht="15.75" x14ac:dyDescent="0.25">
      <c r="A87" s="17" t="s">
        <v>345</v>
      </c>
      <c r="B87" s="18" t="s">
        <v>346</v>
      </c>
      <c r="C87" s="30"/>
      <c r="D87" s="30"/>
      <c r="E87" s="19">
        <v>0</v>
      </c>
      <c r="F87" s="19">
        <v>0</v>
      </c>
      <c r="G87" s="19">
        <v>0</v>
      </c>
      <c r="H87" s="30">
        <v>0</v>
      </c>
      <c r="I87" s="41">
        <f t="shared" si="12"/>
        <v>0</v>
      </c>
    </row>
    <row r="88" spans="1:9" ht="15.75" x14ac:dyDescent="0.25">
      <c r="A88" s="17" t="s">
        <v>347</v>
      </c>
      <c r="B88" s="18" t="s">
        <v>348</v>
      </c>
      <c r="C88" s="30"/>
      <c r="D88" s="30"/>
      <c r="E88" s="19">
        <v>0</v>
      </c>
      <c r="F88" s="19">
        <v>0</v>
      </c>
      <c r="G88" s="19">
        <v>0</v>
      </c>
      <c r="H88" s="30">
        <v>0</v>
      </c>
      <c r="I88" s="41">
        <f t="shared" si="12"/>
        <v>0</v>
      </c>
    </row>
    <row r="89" spans="1:9" ht="15.75" x14ac:dyDescent="0.25">
      <c r="A89" s="17" t="s">
        <v>400</v>
      </c>
      <c r="B89" s="18" t="s">
        <v>349</v>
      </c>
      <c r="C89" s="30"/>
      <c r="D89" s="30"/>
      <c r="E89" s="19">
        <v>0</v>
      </c>
      <c r="F89" s="19">
        <v>0</v>
      </c>
      <c r="G89" s="19">
        <v>0</v>
      </c>
      <c r="H89" s="30">
        <v>0</v>
      </c>
      <c r="I89" s="41">
        <f t="shared" si="12"/>
        <v>0</v>
      </c>
    </row>
    <row r="90" spans="1:9" ht="15.75" x14ac:dyDescent="0.25">
      <c r="A90" s="17" t="s">
        <v>350</v>
      </c>
      <c r="B90" s="18" t="s">
        <v>351</v>
      </c>
      <c r="C90" s="30"/>
      <c r="D90" s="30"/>
      <c r="E90" s="19">
        <v>0</v>
      </c>
      <c r="F90" s="19">
        <v>0</v>
      </c>
      <c r="G90" s="19">
        <v>0</v>
      </c>
      <c r="H90" s="30">
        <v>0</v>
      </c>
      <c r="I90" s="41">
        <f t="shared" si="12"/>
        <v>0</v>
      </c>
    </row>
    <row r="91" spans="1:9" ht="15.75" x14ac:dyDescent="0.25">
      <c r="A91" s="36" t="s">
        <v>401</v>
      </c>
      <c r="B91" s="18" t="s">
        <v>402</v>
      </c>
      <c r="C91" s="30"/>
      <c r="D91" s="30"/>
      <c r="E91" s="19">
        <v>0</v>
      </c>
      <c r="F91" s="19">
        <v>0</v>
      </c>
      <c r="G91" s="19">
        <v>0</v>
      </c>
      <c r="H91" s="30">
        <v>0</v>
      </c>
      <c r="I91" s="41">
        <f t="shared" si="12"/>
        <v>0</v>
      </c>
    </row>
    <row r="92" spans="1:9" ht="15.75" x14ac:dyDescent="0.2">
      <c r="A92" s="20" t="s">
        <v>352</v>
      </c>
      <c r="B92" s="16" t="s">
        <v>353</v>
      </c>
      <c r="C92" s="33">
        <f>C75+C80+C85+C86+C87+C88+C89+C90+C91</f>
        <v>36969729</v>
      </c>
      <c r="D92" s="33">
        <f t="shared" ref="D92" si="17">D75+D80+D85+D86+D87+D88+D89+D90+D91</f>
        <v>50260435</v>
      </c>
      <c r="E92" s="24">
        <v>90615000</v>
      </c>
      <c r="F92" s="43">
        <v>90615000</v>
      </c>
      <c r="G92" s="43">
        <f>G85</f>
        <v>90615000</v>
      </c>
      <c r="H92" s="46">
        <f>H85</f>
        <v>90615000</v>
      </c>
      <c r="I92" s="41">
        <f t="shared" si="12"/>
        <v>0</v>
      </c>
    </row>
    <row r="93" spans="1:9" ht="15.75" hidden="1" x14ac:dyDescent="0.25">
      <c r="A93" s="10" t="s">
        <v>403</v>
      </c>
      <c r="B93" s="11" t="s">
        <v>354</v>
      </c>
      <c r="C93" s="23"/>
      <c r="D93" s="23"/>
      <c r="E93" s="12">
        <v>0</v>
      </c>
      <c r="F93" s="12">
        <v>0</v>
      </c>
      <c r="G93" s="12">
        <v>0</v>
      </c>
      <c r="H93" s="23">
        <v>0</v>
      </c>
      <c r="I93" s="41">
        <f t="shared" si="12"/>
        <v>0</v>
      </c>
    </row>
    <row r="94" spans="1:9" ht="15.75" hidden="1" x14ac:dyDescent="0.25">
      <c r="A94" s="10" t="s">
        <v>404</v>
      </c>
      <c r="B94" s="11" t="s">
        <v>355</v>
      </c>
      <c r="C94" s="23"/>
      <c r="D94" s="23"/>
      <c r="E94" s="12">
        <v>0</v>
      </c>
      <c r="F94" s="12">
        <v>0</v>
      </c>
      <c r="G94" s="12">
        <v>0</v>
      </c>
      <c r="H94" s="23">
        <v>0</v>
      </c>
      <c r="I94" s="41">
        <f t="shared" si="12"/>
        <v>0</v>
      </c>
    </row>
    <row r="95" spans="1:9" ht="15.75" hidden="1" x14ac:dyDescent="0.25">
      <c r="A95" s="10" t="s">
        <v>356</v>
      </c>
      <c r="B95" s="11" t="s">
        <v>357</v>
      </c>
      <c r="C95" s="23"/>
      <c r="D95" s="23"/>
      <c r="E95" s="12">
        <v>0</v>
      </c>
      <c r="F95" s="12">
        <v>0</v>
      </c>
      <c r="G95" s="12"/>
      <c r="H95" s="23">
        <v>0</v>
      </c>
      <c r="I95" s="41">
        <f t="shared" si="12"/>
        <v>0</v>
      </c>
    </row>
    <row r="96" spans="1:9" ht="31.5" hidden="1" x14ac:dyDescent="0.25">
      <c r="A96" s="10" t="s">
        <v>405</v>
      </c>
      <c r="B96" s="11" t="s">
        <v>358</v>
      </c>
      <c r="C96" s="23"/>
      <c r="D96" s="23"/>
      <c r="E96" s="12">
        <v>0</v>
      </c>
      <c r="F96" s="12">
        <v>0</v>
      </c>
      <c r="G96" s="12">
        <v>0</v>
      </c>
      <c r="H96" s="23">
        <v>0</v>
      </c>
      <c r="I96" s="41">
        <f t="shared" si="12"/>
        <v>0</v>
      </c>
    </row>
    <row r="97" spans="1:9" ht="15.75" hidden="1" x14ac:dyDescent="0.25">
      <c r="A97" s="10" t="s">
        <v>406</v>
      </c>
      <c r="B97" s="11" t="s">
        <v>407</v>
      </c>
      <c r="C97" s="23"/>
      <c r="D97" s="23"/>
      <c r="E97" s="12">
        <v>0</v>
      </c>
      <c r="F97" s="12">
        <v>0</v>
      </c>
      <c r="G97" s="12">
        <v>0</v>
      </c>
      <c r="H97" s="23">
        <v>0</v>
      </c>
      <c r="I97" s="41">
        <f t="shared" si="12"/>
        <v>0</v>
      </c>
    </row>
    <row r="98" spans="1:9" ht="15.75" x14ac:dyDescent="0.2">
      <c r="A98" s="20" t="s">
        <v>359</v>
      </c>
      <c r="B98" s="16" t="s">
        <v>360</v>
      </c>
      <c r="C98" s="33">
        <f>SUM(C93:C97)</f>
        <v>0</v>
      </c>
      <c r="D98" s="33">
        <f t="shared" ref="D98" si="18">SUM(D93:D97)</f>
        <v>0</v>
      </c>
      <c r="E98" s="24">
        <v>0</v>
      </c>
      <c r="F98" s="43">
        <v>0</v>
      </c>
      <c r="G98" s="43">
        <v>0</v>
      </c>
      <c r="H98" s="46">
        <v>0</v>
      </c>
      <c r="I98" s="41">
        <f t="shared" si="12"/>
        <v>0</v>
      </c>
    </row>
    <row r="99" spans="1:9" ht="31.5" x14ac:dyDescent="0.25">
      <c r="A99" s="17" t="s">
        <v>361</v>
      </c>
      <c r="B99" s="18" t="s">
        <v>362</v>
      </c>
      <c r="C99" s="30"/>
      <c r="D99" s="30"/>
      <c r="E99" s="19">
        <v>0</v>
      </c>
      <c r="F99" s="19">
        <v>0</v>
      </c>
      <c r="G99" s="19">
        <v>0</v>
      </c>
      <c r="H99" s="30">
        <v>0</v>
      </c>
      <c r="I99" s="41">
        <f t="shared" si="12"/>
        <v>0</v>
      </c>
    </row>
    <row r="100" spans="1:9" ht="15.75" x14ac:dyDescent="0.25">
      <c r="A100" s="17" t="s">
        <v>408</v>
      </c>
      <c r="B100" s="18" t="s">
        <v>409</v>
      </c>
      <c r="C100" s="30"/>
      <c r="D100" s="30"/>
      <c r="E100" s="19">
        <v>0</v>
      </c>
      <c r="F100" s="19">
        <v>0</v>
      </c>
      <c r="G100" s="19">
        <v>0</v>
      </c>
      <c r="H100" s="30">
        <v>0</v>
      </c>
      <c r="I100" s="41">
        <f t="shared" si="12"/>
        <v>0</v>
      </c>
    </row>
    <row r="101" spans="1:9" ht="15.75" x14ac:dyDescent="0.2">
      <c r="A101" s="20" t="s">
        <v>363</v>
      </c>
      <c r="B101" s="16" t="s">
        <v>364</v>
      </c>
      <c r="C101" s="33">
        <f>C92+C98+C99+C100</f>
        <v>36969729</v>
      </c>
      <c r="D101" s="33">
        <f t="shared" ref="D101" si="19">D92+D98+D99+D100</f>
        <v>50260435</v>
      </c>
      <c r="E101" s="24">
        <v>90615000</v>
      </c>
      <c r="F101" s="43">
        <v>90615000</v>
      </c>
      <c r="G101" s="43">
        <f>G92</f>
        <v>90615000</v>
      </c>
      <c r="H101" s="46">
        <f>H92</f>
        <v>90615000</v>
      </c>
      <c r="I101" s="41">
        <f t="shared" si="12"/>
        <v>0</v>
      </c>
    </row>
    <row r="102" spans="1:9" ht="15.75" x14ac:dyDescent="0.25">
      <c r="A102" s="25" t="s">
        <v>365</v>
      </c>
      <c r="B102" s="26"/>
      <c r="C102" s="32">
        <f>C16+C30+C42+C48+C55+C61+C67+C101</f>
        <v>697457758</v>
      </c>
      <c r="D102" s="32">
        <f t="shared" ref="D102" si="20">D16+D30+D42+D48+D55+D61+D67+D101</f>
        <v>645901726</v>
      </c>
      <c r="E102" s="15">
        <v>686909469</v>
      </c>
      <c r="F102" s="19">
        <v>718137671</v>
      </c>
      <c r="G102" s="19">
        <f>G69+G101</f>
        <v>724386081</v>
      </c>
      <c r="H102" s="30">
        <f>H69+H101</f>
        <v>795973703</v>
      </c>
      <c r="I102" s="41">
        <f t="shared" si="12"/>
        <v>77836032</v>
      </c>
    </row>
  </sheetData>
  <mergeCells count="2">
    <mergeCell ref="A1:I1"/>
    <mergeCell ref="A2:B2"/>
  </mergeCells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Rovatok kiadás  mód.</vt:lpstr>
      <vt:lpstr>Rovatok bevétel mód.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Önkormányzati Hivatal Vasszécseny</cp:lastModifiedBy>
  <cp:lastPrinted>2025-11-20T13:54:05Z</cp:lastPrinted>
  <dcterms:created xsi:type="dcterms:W3CDTF">2015-01-26T10:04:25Z</dcterms:created>
  <dcterms:modified xsi:type="dcterms:W3CDTF">2025-11-21T08:19:00Z</dcterms:modified>
</cp:coreProperties>
</file>